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3250" windowHeight="125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34" i="1" l="1"/>
  <c r="F31" i="1" l="1"/>
  <c r="F15" i="1"/>
  <c r="F12" i="1"/>
  <c r="F7" i="1"/>
  <c r="F5" i="1"/>
  <c r="F115" i="1"/>
  <c r="F112" i="1"/>
  <c r="F105" i="1"/>
  <c r="F98" i="1"/>
  <c r="F94" i="1"/>
  <c r="F77" i="1"/>
  <c r="F74" i="1"/>
  <c r="F70" i="1"/>
  <c r="F63" i="1"/>
  <c r="F124" i="1" l="1"/>
  <c r="F58" i="1"/>
  <c r="I45" i="1" s="1"/>
  <c r="H108" i="1"/>
  <c r="H109" i="1"/>
  <c r="H111" i="1"/>
  <c r="H113" i="1"/>
  <c r="H114" i="1"/>
  <c r="H116" i="1"/>
  <c r="H117" i="1"/>
  <c r="H118" i="1"/>
  <c r="H119" i="1"/>
  <c r="H121" i="1"/>
  <c r="H122" i="1"/>
  <c r="H123" i="1"/>
  <c r="H92" i="1"/>
  <c r="H93" i="1"/>
  <c r="H95" i="1"/>
  <c r="H96" i="1"/>
  <c r="H97" i="1"/>
  <c r="H99" i="1"/>
  <c r="H100" i="1"/>
  <c r="H101" i="1"/>
  <c r="H102" i="1"/>
  <c r="H103" i="1"/>
  <c r="H104" i="1"/>
  <c r="H106" i="1"/>
  <c r="H107" i="1"/>
  <c r="H65" i="1"/>
  <c r="H66" i="1"/>
  <c r="H67" i="1"/>
  <c r="H68" i="1"/>
  <c r="H71" i="1"/>
  <c r="H72" i="1"/>
  <c r="H73" i="1"/>
  <c r="H75" i="1"/>
  <c r="H76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36" i="1"/>
  <c r="H37" i="1"/>
  <c r="H38" i="1"/>
  <c r="H39" i="1"/>
  <c r="H40" i="1"/>
  <c r="H41" i="1"/>
  <c r="H42" i="1"/>
  <c r="H43" i="1"/>
  <c r="H44" i="1"/>
  <c r="H46" i="1"/>
  <c r="H47" i="1"/>
  <c r="H48" i="1"/>
  <c r="H49" i="1"/>
  <c r="H52" i="1"/>
  <c r="H53" i="1"/>
  <c r="H54" i="1"/>
  <c r="H55" i="1"/>
  <c r="H56" i="1"/>
  <c r="H57" i="1"/>
  <c r="H6" i="1"/>
  <c r="H8" i="1"/>
  <c r="H9" i="1"/>
  <c r="H10" i="1"/>
  <c r="H11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5" i="1"/>
  <c r="I124" i="1" l="1"/>
  <c r="I120" i="1"/>
  <c r="I115" i="1"/>
  <c r="I109" i="1"/>
  <c r="I105" i="1"/>
  <c r="I104" i="1"/>
  <c r="I89" i="1"/>
  <c r="I99" i="1"/>
  <c r="I96" i="1"/>
  <c r="I98" i="1"/>
  <c r="I75" i="1"/>
  <c r="I79" i="1"/>
  <c r="I118" i="1"/>
  <c r="I107" i="1"/>
  <c r="I91" i="1"/>
  <c r="I97" i="1"/>
  <c r="I86" i="1"/>
  <c r="I81" i="1"/>
  <c r="I121" i="1"/>
  <c r="I117" i="1"/>
  <c r="I111" i="1"/>
  <c r="I106" i="1"/>
  <c r="I110" i="1"/>
  <c r="I90" i="1"/>
  <c r="I100" i="1"/>
  <c r="I94" i="1"/>
  <c r="I92" i="1"/>
  <c r="I77" i="1"/>
  <c r="I84" i="1"/>
  <c r="I78" i="1"/>
  <c r="I73" i="1"/>
  <c r="I88" i="1"/>
  <c r="I76" i="1"/>
  <c r="I83" i="1"/>
  <c r="I80" i="1"/>
  <c r="I72" i="1"/>
  <c r="I123" i="1"/>
  <c r="I119" i="1"/>
  <c r="I114" i="1"/>
  <c r="I108" i="1"/>
  <c r="I116" i="1"/>
  <c r="I103" i="1"/>
  <c r="I102" i="1"/>
  <c r="I95" i="1"/>
  <c r="I87" i="1"/>
  <c r="I82" i="1"/>
  <c r="I122" i="1"/>
  <c r="I113" i="1"/>
  <c r="I112" i="1"/>
  <c r="I101" i="1"/>
  <c r="I93" i="1"/>
  <c r="I85" i="1"/>
  <c r="I74" i="1"/>
  <c r="I68" i="1"/>
  <c r="I64" i="1"/>
  <c r="F129" i="1"/>
  <c r="I71" i="1"/>
  <c r="I67" i="1"/>
  <c r="I70" i="1"/>
  <c r="I66" i="1"/>
  <c r="I69" i="1"/>
  <c r="I65" i="1"/>
  <c r="I63" i="1"/>
  <c r="I57" i="1"/>
  <c r="I48" i="1"/>
  <c r="I46" i="1"/>
  <c r="I52" i="1"/>
  <c r="I35" i="1"/>
  <c r="I28" i="1"/>
  <c r="I54" i="1"/>
  <c r="I47" i="1"/>
  <c r="I42" i="1"/>
  <c r="I55" i="1"/>
  <c r="I43" i="1"/>
  <c r="I38" i="1"/>
  <c r="I34" i="1"/>
  <c r="I23" i="1"/>
  <c r="I26" i="1"/>
  <c r="I51" i="1"/>
  <c r="I44" i="1"/>
  <c r="I41" i="1"/>
  <c r="I56" i="1"/>
  <c r="I39" i="1"/>
  <c r="I37" i="1"/>
  <c r="I32" i="1"/>
  <c r="I21" i="1"/>
  <c r="I25" i="1"/>
  <c r="I19" i="1"/>
  <c r="I49" i="1"/>
  <c r="I50" i="1"/>
  <c r="I40" i="1"/>
  <c r="I53" i="1"/>
  <c r="I33" i="1"/>
  <c r="I36" i="1"/>
  <c r="I29" i="1"/>
  <c r="I30" i="1"/>
  <c r="I24" i="1"/>
  <c r="I18" i="1"/>
  <c r="I58" i="1"/>
  <c r="I31" i="1"/>
  <c r="I27" i="1"/>
  <c r="I22" i="1"/>
  <c r="I17" i="1"/>
  <c r="I20" i="1"/>
  <c r="I13" i="1"/>
  <c r="I16" i="1"/>
  <c r="I12" i="1"/>
  <c r="I11" i="1"/>
  <c r="I15" i="1"/>
  <c r="I14" i="1"/>
  <c r="I10" i="1"/>
  <c r="I6" i="1"/>
  <c r="I9" i="1"/>
  <c r="F128" i="1"/>
  <c r="I8" i="1"/>
  <c r="I7" i="1"/>
  <c r="I5" i="1"/>
  <c r="E115" i="1"/>
  <c r="H115" i="1" s="1"/>
  <c r="E34" i="1"/>
  <c r="H34" i="1" s="1"/>
  <c r="F130" i="1" l="1"/>
  <c r="G115" i="1"/>
  <c r="G112" i="1"/>
  <c r="G105" i="1"/>
  <c r="G98" i="1"/>
  <c r="G94" i="1"/>
  <c r="G77" i="1"/>
  <c r="G74" i="1"/>
  <c r="G70" i="1"/>
  <c r="G63" i="1"/>
  <c r="G34" i="1"/>
  <c r="G15" i="1"/>
  <c r="G12" i="1"/>
  <c r="G7" i="1"/>
  <c r="G58" i="1" l="1"/>
  <c r="G128" i="1" s="1"/>
  <c r="G124" i="1"/>
  <c r="G129" i="1" s="1"/>
  <c r="E112" i="1"/>
  <c r="H112" i="1" s="1"/>
  <c r="E105" i="1"/>
  <c r="H105" i="1" s="1"/>
  <c r="E98" i="1"/>
  <c r="H98" i="1" s="1"/>
  <c r="E94" i="1"/>
  <c r="H94" i="1" s="1"/>
  <c r="E77" i="1"/>
  <c r="H77" i="1" s="1"/>
  <c r="E74" i="1"/>
  <c r="H74" i="1" s="1"/>
  <c r="E70" i="1"/>
  <c r="H70" i="1" s="1"/>
  <c r="E63" i="1"/>
  <c r="H63" i="1" s="1"/>
  <c r="E31" i="1"/>
  <c r="E15" i="1"/>
  <c r="H15" i="1" s="1"/>
  <c r="E12" i="1"/>
  <c r="H12" i="1" s="1"/>
  <c r="E7" i="1"/>
  <c r="H7" i="1" s="1"/>
  <c r="E5" i="1"/>
  <c r="H5" i="1" s="1"/>
  <c r="E124" i="1" l="1"/>
  <c r="E58" i="1"/>
  <c r="H58" i="1" s="1"/>
  <c r="G130" i="1"/>
  <c r="C115" i="1"/>
  <c r="C112" i="1"/>
  <c r="C105" i="1"/>
  <c r="C98" i="1"/>
  <c r="C94" i="1"/>
  <c r="C77" i="1"/>
  <c r="C74" i="1"/>
  <c r="C70" i="1"/>
  <c r="C63" i="1"/>
  <c r="C34" i="1"/>
  <c r="C31" i="1"/>
  <c r="C15" i="1"/>
  <c r="C12" i="1"/>
  <c r="C7" i="1"/>
  <c r="C5" i="1"/>
  <c r="E129" i="1" l="1"/>
  <c r="H129" i="1" s="1"/>
  <c r="H124" i="1"/>
  <c r="E128" i="1"/>
  <c r="H128" i="1" s="1"/>
  <c r="C58" i="1"/>
  <c r="C128" i="1" s="1"/>
  <c r="C124" i="1"/>
  <c r="C129" i="1" s="1"/>
  <c r="E130" i="1" l="1"/>
  <c r="H130" i="1" s="1"/>
  <c r="C130" i="1"/>
  <c r="D115" i="1"/>
  <c r="D98" i="1"/>
  <c r="D15" i="1"/>
  <c r="D112" i="1" l="1"/>
  <c r="D105" i="1"/>
  <c r="D94" i="1"/>
  <c r="D77" i="1"/>
  <c r="D74" i="1"/>
  <c r="D70" i="1"/>
  <c r="D63" i="1"/>
  <c r="D34" i="1"/>
  <c r="D31" i="1"/>
  <c r="D12" i="1"/>
  <c r="D7" i="1"/>
  <c r="D5" i="1"/>
  <c r="D58" i="1" l="1"/>
  <c r="D124" i="1"/>
  <c r="D128" i="1" l="1"/>
  <c r="D129" i="1"/>
  <c r="D130" i="1" l="1"/>
</calcChain>
</file>

<file path=xl/sharedStrings.xml><?xml version="1.0" encoding="utf-8"?>
<sst xmlns="http://schemas.openxmlformats.org/spreadsheetml/2006/main" count="158" uniqueCount="136">
  <si>
    <t xml:space="preserve"> </t>
  </si>
  <si>
    <t>OPIS</t>
  </si>
  <si>
    <t>PRIHOD OD GROBLJA</t>
  </si>
  <si>
    <t>a) pogrebne usluge</t>
  </si>
  <si>
    <t>b) pogrebna oprema</t>
  </si>
  <si>
    <t>b) godišnje održavanje groblja</t>
  </si>
  <si>
    <t>c) dodjela grobnih mjesta</t>
  </si>
  <si>
    <t>PRIHOD OD TRŽNICE</t>
  </si>
  <si>
    <t>a) mjesečni zakup</t>
  </si>
  <si>
    <t>b) tjedni prihod od placovine i vagarine</t>
  </si>
  <si>
    <t>a) korisni otpad, ostalo</t>
  </si>
  <si>
    <t>b) zbrinjavanje otpada Prelog</t>
  </si>
  <si>
    <t>c) zbrinjavanje otpada Sveta Marija</t>
  </si>
  <si>
    <t>d) zbrinjavanje otpada Donji Vidovec</t>
  </si>
  <si>
    <t>e) zbrinjavanje otpada Donja Dubrava</t>
  </si>
  <si>
    <t>f) zbrinjavanje otpada Goričan</t>
  </si>
  <si>
    <t>g) zbrinjavanje otpada Donji Kraljevec</t>
  </si>
  <si>
    <t>h) zbrinjavanje otpada Kotoriba</t>
  </si>
  <si>
    <t>PRIHOD OD PARKIRANJA</t>
  </si>
  <si>
    <t>a) parkirne karte</t>
  </si>
  <si>
    <t>b) dnevne karta i kazne</t>
  </si>
  <si>
    <t>PRIHOD OD DIMNJAČARSKE SLUŽBE</t>
  </si>
  <si>
    <t>a) dimnjačari Prelog</t>
  </si>
  <si>
    <t>b) dimnjačari Sveta Marija</t>
  </si>
  <si>
    <t>c) dimnjačari Donji Vidovec</t>
  </si>
  <si>
    <t>d) dimnjačari Donja Dubrava</t>
  </si>
  <si>
    <t>e) dimnjačari Goričan</t>
  </si>
  <si>
    <t>f) dimnjačari Kotoriba</t>
  </si>
  <si>
    <t>PRIHOD OD PLAKATIRANJA</t>
  </si>
  <si>
    <t>PRIHOD OD ODRŽAVANJA ZGRADA</t>
  </si>
  <si>
    <t>PRIHOD OD ČIŠĆENJA</t>
  </si>
  <si>
    <t>PRIHOD OD UPRAVNIH PRISTOJBI</t>
  </si>
  <si>
    <t>NAPLATA ŠTETE S TEMELJA OSIGURANJA</t>
  </si>
  <si>
    <t>PRIHOD OD KAMATA/TEČ. RAZLIKA</t>
  </si>
  <si>
    <t>PRIHOD OD DONACIJA - amortizacija</t>
  </si>
  <si>
    <t xml:space="preserve">SVEUKUPNO PRIHODI </t>
  </si>
  <si>
    <t>UTROŠENE SIROVINE I MATERIJAL</t>
  </si>
  <si>
    <t>Osnovni materijal /HTZ</t>
  </si>
  <si>
    <t>Pomoćni i potrošni materijal</t>
  </si>
  <si>
    <t xml:space="preserve">Materijal i usluge drugih </t>
  </si>
  <si>
    <t>Materijal za čišćenje</t>
  </si>
  <si>
    <t>Uredski materijal</t>
  </si>
  <si>
    <t>POTROŠENA ENERGIJA</t>
  </si>
  <si>
    <t>Električna energija</t>
  </si>
  <si>
    <t>Plin</t>
  </si>
  <si>
    <t>Gorivo i mazivo (za pogon strojeva i vozila)</t>
  </si>
  <si>
    <t>SITNI INVENTAR , ZAŠTITAN ODJEĆA I OBUĆA</t>
  </si>
  <si>
    <t>Otpis autoguma u upotrebi</t>
  </si>
  <si>
    <t>Sitni inventar i zaštitna odjeća i obuća</t>
  </si>
  <si>
    <t>TROŠKOVI USLUGA</t>
  </si>
  <si>
    <t>Poštarina</t>
  </si>
  <si>
    <t>Usluge telefona i interneta (HT i prefakture)</t>
  </si>
  <si>
    <t xml:space="preserve">Usluge reklame </t>
  </si>
  <si>
    <t xml:space="preserve">Komunalne usluge  </t>
  </si>
  <si>
    <t>Naknada za ceste, registraciju vozila</t>
  </si>
  <si>
    <t>Trošak platnog prometa (FINA i banka)</t>
  </si>
  <si>
    <t>Troškovi odvjetnika, javnog bilježnika, revizora, geodeta, iso</t>
  </si>
  <si>
    <t>Premije osiguranja imovine i radnika</t>
  </si>
  <si>
    <t>Troškovi zimske službe</t>
  </si>
  <si>
    <t>Troškovi sanacije deponija i javnih površina</t>
  </si>
  <si>
    <t xml:space="preserve">Troškovi deponiranja komun. otpada </t>
  </si>
  <si>
    <t>TROŠKOVI AMORTIZACIJA</t>
  </si>
  <si>
    <t>Amortizacija nematerijalne imovine/porezno nepriznato</t>
  </si>
  <si>
    <t>Amortizacija materijalne imovine</t>
  </si>
  <si>
    <t>Amortizacija opreme u vidu potpore</t>
  </si>
  <si>
    <t>IZDACI ZA OSTALA PRAVA RADNIKA</t>
  </si>
  <si>
    <t>Troškovi prijevoza na posao i s posla</t>
  </si>
  <si>
    <t>OSTALI TROŠKOVI POSLOVANJA</t>
  </si>
  <si>
    <t>Troškovi reprezentacije</t>
  </si>
  <si>
    <t>Troškovi stručne literature</t>
  </si>
  <si>
    <t>Naknade članovima Nadzornog odbora</t>
  </si>
  <si>
    <t>TROŠKOVI OSOBLJA (PLAĆE)</t>
  </si>
  <si>
    <t>Bruto plaće</t>
  </si>
  <si>
    <t>Doprinosi na plaće</t>
  </si>
  <si>
    <t>FINANCIJSKI RASHODI</t>
  </si>
  <si>
    <t xml:space="preserve">Negativne tečajne razlike </t>
  </si>
  <si>
    <t>Odobreni rabati/donacije</t>
  </si>
  <si>
    <t>Troškovi proizvodnje cvijeća/dendro bilja</t>
  </si>
  <si>
    <t>Trošak nabave prodane robe - maloprodaja</t>
  </si>
  <si>
    <t>Ispravak vrijednosti potraživanja - kupci</t>
  </si>
  <si>
    <t>SVEUKUPNO RASHODI</t>
  </si>
  <si>
    <t>UKUPNI PRIHODI</t>
  </si>
  <si>
    <t>UKUPNI RASHODI</t>
  </si>
  <si>
    <t>RAZLIKA PRIHODA I RASHODA</t>
  </si>
  <si>
    <t>i) zbrinjavanje otpada Belica</t>
  </si>
  <si>
    <t>j) zbrinjavanje otpada Dekanovec</t>
  </si>
  <si>
    <t>Dnevnice za službeni put (u zemlji i inozemstvu) i ost.tro.</t>
  </si>
  <si>
    <t>k) zbrinjavanje otpada Domašinec</t>
  </si>
  <si>
    <t>l) zbrinjavanje otpada Martijanec</t>
  </si>
  <si>
    <t>Troškovi uređenja parkirališta /naknade jls</t>
  </si>
  <si>
    <t>m) zbrinjavanje otpada Pudturen</t>
  </si>
  <si>
    <t>a) uređenja javnih površina</t>
  </si>
  <si>
    <t>Materijal - karte,opomene,naljepnice i sl.</t>
  </si>
  <si>
    <t>Udio u prih.</t>
  </si>
  <si>
    <t>Jubilarne nagrade, darovi, topli obrok</t>
  </si>
  <si>
    <t>n) zbrinjavanje otpada Pribislavec</t>
  </si>
  <si>
    <t>o) zbrinjavanje otpada Jalžabet</t>
  </si>
  <si>
    <t>B.   RASHODI</t>
  </si>
  <si>
    <t>A.   PRIHODI</t>
  </si>
  <si>
    <t xml:space="preserve">Rezerviranja za neiskorišten G.O. i započete sudske sporove </t>
  </si>
  <si>
    <t>Ostvarenje 2021</t>
  </si>
  <si>
    <t>Ostvarenje 2022</t>
  </si>
  <si>
    <t>PRIHOD OD USLUGE DRUGIMA I ODVOZ OTP.VODA</t>
  </si>
  <si>
    <t>PRIHOD OD HORTIKULTURE</t>
  </si>
  <si>
    <t>Ostvarenje 2023</t>
  </si>
  <si>
    <t>Ostvarenje 2024</t>
  </si>
  <si>
    <t>g) dimnjačari Podturen</t>
  </si>
  <si>
    <t>h) dimnjačari Domašinec</t>
  </si>
  <si>
    <t>j) dimnjačari Mala Subotica</t>
  </si>
  <si>
    <t>Ur. Broj: 2109/14-1-25-01</t>
  </si>
  <si>
    <t>Klasa: 400-05/25-01/1</t>
  </si>
  <si>
    <t>Ostvarenje 30.06.2025.</t>
  </si>
  <si>
    <t>Ind.   20/19</t>
  </si>
  <si>
    <t>i) dimnjačari Dekanovec</t>
  </si>
  <si>
    <t>PRIHOD OD USLUGE ZBRINJAVANJA KOMUNALNOG OTPADA</t>
  </si>
  <si>
    <t xml:space="preserve">PRIHOD OD ODRŽAVANJA KOMUNALNE INFRASTRUKTURE </t>
  </si>
  <si>
    <t xml:space="preserve">PRIHOD OD PRIJENOSA (PRODAJE) DUGOTRAJNE IMOVINE </t>
  </si>
  <si>
    <t>PRIHOD OD OTPISA POTRAŽIVANJA/OST.</t>
  </si>
  <si>
    <t>Usluge održavanje (tekuće, investicijsko, pranje)</t>
  </si>
  <si>
    <t>Troškovi održavanja zgrada / mont. i dem. novog. rasvjete</t>
  </si>
  <si>
    <t>Ostale usluge (zdrav. pregledi, cijepljenje, objave, najam, WEB)</t>
  </si>
  <si>
    <t>Usluga zbrinjavanja kor. otpada, vreća, naknada i ostalo</t>
  </si>
  <si>
    <t>Naknada za upotrebu privatnog automobila u službene svrhe</t>
  </si>
  <si>
    <t>Seminari, savjetovanja, simpoziji, osposobljavanje radnika</t>
  </si>
  <si>
    <t>Potpore radnicima (bolovanje, smrt, otpremnine)</t>
  </si>
  <si>
    <t xml:space="preserve">Naknade za šume, članarine i doprinos HGK, sudski troškovi </t>
  </si>
  <si>
    <t>Troškovi ugovora o djelu (pogremni ceremonijal, ostalo)</t>
  </si>
  <si>
    <t>Kamate (po kreditu, po okvirnom kreditu, interkalarna)</t>
  </si>
  <si>
    <t>Neotpisana vrijed. prod. imovine/ostalo</t>
  </si>
  <si>
    <t>Troškovi otkupa metala od korisnika + povratna ambalaža</t>
  </si>
  <si>
    <t>Plan 2025</t>
  </si>
  <si>
    <t>C.   RAZLIKA PRIHODA I      RASHODA</t>
  </si>
  <si>
    <t>PRE-KOM PRIHODI I RASHODI 31.12.2025. GODINA</t>
  </si>
  <si>
    <t>Ostvarenje 31.12.2025.</t>
  </si>
  <si>
    <t>k) dimnjačari Martijanec</t>
  </si>
  <si>
    <t>PRIHOD OD MIN.POLJ./ HZZ/ HZZO-ZAPOŠ./ TROŠARINE/ EU/ EKO KVIZ/ SPONZORSTVO/ DRŽAVNA POTPORA(hep)/ OPĆINE/GRAD NAKNADA ZA OTPAD/OSTALO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</si>
</sst>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,000.00"/>
  </numFmts>
  <fonts count="25" x14ac:knownFonts="1">
    <font>
      <sz val="11"/>
      <color theme="1"/>
      <name val="Calibri"/>
      <family val="2"/>
      <charset val="238"/>
      <scheme val="minor"/>
    </font>
    <font>
      <b/>
      <sz val="7.5"/>
      <name val="Times New Roman"/>
      <family val="1"/>
      <charset val="238"/>
    </font>
    <font>
      <sz val="7.5"/>
      <name val="Times New Roman"/>
      <family val="1"/>
      <charset val="238"/>
    </font>
    <font>
      <sz val="7.5"/>
      <color rgb="FF00B050"/>
      <name val="Times New Roman"/>
      <family val="1"/>
      <charset val="238"/>
    </font>
    <font>
      <sz val="7.5"/>
      <color theme="1"/>
      <name val="Calibri"/>
      <family val="2"/>
      <charset val="238"/>
      <scheme val="minor"/>
    </font>
    <font>
      <b/>
      <sz val="7.5"/>
      <color rgb="FF00B05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7.5"/>
      <color rgb="FF00B05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.5"/>
      <name val="Calibri"/>
      <family val="2"/>
      <charset val="238"/>
      <scheme val="minor"/>
    </font>
    <font>
      <sz val="7.5"/>
      <color rgb="FF0070C0"/>
      <name val="Times New Roman"/>
      <family val="1"/>
      <charset val="238"/>
    </font>
    <font>
      <b/>
      <sz val="7.5"/>
      <color rgb="FF0070C0"/>
      <name val="Times New Roman"/>
      <family val="1"/>
      <charset val="238"/>
    </font>
    <font>
      <sz val="7.5"/>
      <color rgb="FF0070C0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name val="Arial"/>
      <family val="2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sz val="7"/>
      <name val="Arial"/>
      <family val="2"/>
    </font>
    <font>
      <sz val="7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3" fontId="2" fillId="0" borderId="1" xfId="0" applyNumberFormat="1" applyFont="1" applyBorder="1"/>
    <xf numFmtId="2" fontId="2" fillId="0" borderId="1" xfId="0" applyNumberFormat="1" applyFont="1" applyBorder="1"/>
    <xf numFmtId="2" fontId="3" fillId="0" borderId="1" xfId="0" applyNumberFormat="1" applyFont="1" applyBorder="1"/>
    <xf numFmtId="0" fontId="4" fillId="0" borderId="0" xfId="0" applyFont="1"/>
    <xf numFmtId="0" fontId="1" fillId="2" borderId="1" xfId="0" applyNumberFormat="1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 applyProtection="1">
      <alignment horizontal="right"/>
      <protection locked="0"/>
    </xf>
    <xf numFmtId="164" fontId="5" fillId="2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0" fontId="2" fillId="0" borderId="1" xfId="0" applyFont="1" applyBorder="1"/>
    <xf numFmtId="4" fontId="1" fillId="2" borderId="1" xfId="0" applyNumberFormat="1" applyFont="1" applyFill="1" applyBorder="1"/>
    <xf numFmtId="4" fontId="5" fillId="2" borderId="1" xfId="0" applyNumberFormat="1" applyFont="1" applyFill="1" applyBorder="1"/>
    <xf numFmtId="4" fontId="5" fillId="0" borderId="1" xfId="0" applyNumberFormat="1" applyFont="1" applyBorder="1" applyAlignment="1" applyProtection="1">
      <alignment horizontal="right"/>
      <protection locked="0"/>
    </xf>
    <xf numFmtId="4" fontId="1" fillId="4" borderId="1" xfId="0" applyNumberFormat="1" applyFont="1" applyFill="1" applyBorder="1"/>
    <xf numFmtId="4" fontId="5" fillId="4" borderId="1" xfId="0" applyNumberFormat="1" applyFont="1" applyFill="1" applyBorder="1"/>
    <xf numFmtId="0" fontId="3" fillId="0" borderId="1" xfId="0" applyFont="1" applyBorder="1"/>
    <xf numFmtId="4" fontId="3" fillId="2" borderId="1" xfId="0" applyNumberFormat="1" applyFont="1" applyFill="1" applyBorder="1"/>
    <xf numFmtId="0" fontId="0" fillId="0" borderId="0" xfId="0" applyNumberFormat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4" borderId="1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8" fillId="0" borderId="0" xfId="0" applyFont="1"/>
    <xf numFmtId="0" fontId="1" fillId="5" borderId="1" xfId="0" applyNumberFormat="1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>
      <alignment horizontal="right"/>
    </xf>
    <xf numFmtId="0" fontId="4" fillId="5" borderId="0" xfId="0" applyFont="1" applyFill="1"/>
    <xf numFmtId="4" fontId="5" fillId="5" borderId="1" xfId="0" applyNumberFormat="1" applyFont="1" applyFill="1" applyBorder="1" applyAlignment="1">
      <alignment horizontal="right"/>
    </xf>
    <xf numFmtId="0" fontId="7" fillId="0" borderId="1" xfId="0" applyFont="1" applyBorder="1"/>
    <xf numFmtId="0" fontId="0" fillId="0" borderId="0" xfId="0" applyAlignment="1">
      <alignment horizontal="center"/>
    </xf>
    <xf numFmtId="4" fontId="2" fillId="0" borderId="1" xfId="0" applyNumberFormat="1" applyFont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 applyProtection="1">
      <alignment horizontal="right"/>
      <protection locked="0"/>
    </xf>
    <xf numFmtId="0" fontId="10" fillId="0" borderId="1" xfId="0" applyFont="1" applyBorder="1"/>
    <xf numFmtId="4" fontId="2" fillId="2" borderId="1" xfId="0" applyNumberFormat="1" applyFont="1" applyFill="1" applyBorder="1"/>
    <xf numFmtId="2" fontId="11" fillId="0" borderId="1" xfId="0" applyNumberFormat="1" applyFont="1" applyBorder="1"/>
    <xf numFmtId="4" fontId="12" fillId="2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right"/>
    </xf>
    <xf numFmtId="4" fontId="11" fillId="0" borderId="1" xfId="0" applyNumberFormat="1" applyFont="1" applyBorder="1" applyAlignment="1" applyProtection="1">
      <alignment horizontal="right"/>
      <protection locked="0"/>
    </xf>
    <xf numFmtId="164" fontId="12" fillId="2" borderId="1" xfId="0" applyNumberFormat="1" applyFont="1" applyFill="1" applyBorder="1" applyAlignment="1">
      <alignment horizontal="right"/>
    </xf>
    <xf numFmtId="4" fontId="12" fillId="0" borderId="1" xfId="0" applyNumberFormat="1" applyFont="1" applyBorder="1" applyAlignment="1" applyProtection="1">
      <alignment horizontal="right"/>
      <protection locked="0"/>
    </xf>
    <xf numFmtId="4" fontId="12" fillId="4" borderId="1" xfId="0" applyNumberFormat="1" applyFont="1" applyFill="1" applyBorder="1" applyAlignment="1">
      <alignment horizontal="right"/>
    </xf>
    <xf numFmtId="4" fontId="12" fillId="5" borderId="1" xfId="0" applyNumberFormat="1" applyFont="1" applyFill="1" applyBorder="1" applyAlignment="1">
      <alignment horizontal="right"/>
    </xf>
    <xf numFmtId="0" fontId="13" fillId="0" borderId="1" xfId="0" applyFont="1" applyBorder="1"/>
    <xf numFmtId="4" fontId="12" fillId="2" borderId="1" xfId="0" applyNumberFormat="1" applyFont="1" applyFill="1" applyBorder="1"/>
    <xf numFmtId="4" fontId="12" fillId="4" borderId="1" xfId="0" applyNumberFormat="1" applyFont="1" applyFill="1" applyBorder="1"/>
    <xf numFmtId="0" fontId="11" fillId="0" borderId="1" xfId="0" applyFont="1" applyBorder="1"/>
    <xf numFmtId="4" fontId="11" fillId="2" borderId="1" xfId="0" applyNumberFormat="1" applyFont="1" applyFill="1" applyBorder="1"/>
    <xf numFmtId="0" fontId="14" fillId="0" borderId="0" xfId="0" applyFont="1"/>
    <xf numFmtId="0" fontId="15" fillId="0" borderId="0" xfId="0" applyFont="1" applyBorder="1"/>
    <xf numFmtId="0" fontId="16" fillId="0" borderId="0" xfId="0" applyFont="1"/>
    <xf numFmtId="0" fontId="17" fillId="0" borderId="0" xfId="0" applyFont="1"/>
    <xf numFmtId="2" fontId="15" fillId="0" borderId="0" xfId="0" applyNumberFormat="1" applyFont="1" applyBorder="1"/>
    <xf numFmtId="0" fontId="18" fillId="2" borderId="0" xfId="0" applyFont="1" applyFill="1" applyBorder="1"/>
    <xf numFmtId="0" fontId="18" fillId="0" borderId="0" xfId="0" applyFont="1" applyBorder="1"/>
    <xf numFmtId="4" fontId="1" fillId="2" borderId="1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left" vertical="center" wrapText="1"/>
    </xf>
    <xf numFmtId="0" fontId="20" fillId="0" borderId="0" xfId="0" applyFont="1" applyBorder="1"/>
    <xf numFmtId="3" fontId="22" fillId="0" borderId="1" xfId="0" applyNumberFormat="1" applyFont="1" applyBorder="1"/>
    <xf numFmtId="2" fontId="22" fillId="0" borderId="1" xfId="0" applyNumberFormat="1" applyFont="1" applyBorder="1"/>
    <xf numFmtId="2" fontId="21" fillId="2" borderId="1" xfId="0" applyNumberFormat="1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right"/>
    </xf>
    <xf numFmtId="2" fontId="21" fillId="5" borderId="1" xfId="0" applyNumberFormat="1" applyFont="1" applyFill="1" applyBorder="1" applyAlignment="1">
      <alignment horizontal="right"/>
    </xf>
    <xf numFmtId="4" fontId="21" fillId="5" borderId="1" xfId="0" applyNumberFormat="1" applyFont="1" applyFill="1" applyBorder="1" applyAlignment="1">
      <alignment horizontal="right"/>
    </xf>
    <xf numFmtId="0" fontId="22" fillId="0" borderId="1" xfId="0" applyFont="1" applyBorder="1"/>
    <xf numFmtId="2" fontId="22" fillId="2" borderId="1" xfId="0" applyNumberFormat="1" applyFont="1" applyFill="1" applyBorder="1" applyAlignment="1">
      <alignment horizontal="right"/>
    </xf>
    <xf numFmtId="2" fontId="21" fillId="4" borderId="1" xfId="0" applyNumberFormat="1" applyFont="1" applyFill="1" applyBorder="1" applyAlignment="1">
      <alignment horizontal="right"/>
    </xf>
    <xf numFmtId="0" fontId="22" fillId="0" borderId="0" xfId="0" applyFont="1" applyBorder="1"/>
    <xf numFmtId="0" fontId="23" fillId="2" borderId="0" xfId="0" applyFont="1" applyFill="1" applyBorder="1"/>
    <xf numFmtId="2" fontId="22" fillId="0" borderId="0" xfId="0" applyNumberFormat="1" applyFont="1" applyBorder="1"/>
    <xf numFmtId="0" fontId="24" fillId="0" borderId="0" xfId="0" applyFont="1"/>
    <xf numFmtId="0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131</xdr:row>
      <xdr:rowOff>0</xdr:rowOff>
    </xdr:from>
    <xdr:to>
      <xdr:col>8</xdr:col>
      <xdr:colOff>0</xdr:colOff>
      <xdr:row>131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3089275" y="23517225"/>
          <a:ext cx="1053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hr-H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r-HR" sz="1000" b="0" i="0" strike="noStrike">
              <a:solidFill>
                <a:srgbClr val="000000"/>
              </a:solidFill>
              <a:latin typeface="Arial"/>
              <a:cs typeface="Arial"/>
            </a:rPr>
            <a:t>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133"/>
  <sheetViews>
    <sheetView tabSelected="1" zoomScale="120" zoomScaleNormal="120" workbookViewId="0">
      <selection activeCell="H131" sqref="H131"/>
    </sheetView>
  </sheetViews>
  <sheetFormatPr defaultRowHeight="15" x14ac:dyDescent="0.25"/>
  <cols>
    <col min="1" max="1" width="24.5703125" style="27" customWidth="1"/>
    <col min="2" max="2" width="8.140625" customWidth="1"/>
    <col min="3" max="3" width="8.140625" style="31" customWidth="1"/>
    <col min="4" max="6" width="8.140625" style="58" customWidth="1"/>
    <col min="7" max="7" width="8.140625" style="32" customWidth="1"/>
    <col min="8" max="8" width="5.140625" style="81" customWidth="1"/>
    <col min="9" max="9" width="4.7109375" style="81" customWidth="1"/>
  </cols>
  <sheetData>
    <row r="1" spans="1:9" s="38" customFormat="1" x14ac:dyDescent="0.25">
      <c r="A1" s="82" t="s">
        <v>132</v>
      </c>
      <c r="B1" s="83"/>
      <c r="C1" s="83"/>
      <c r="D1" s="83"/>
      <c r="E1" s="83"/>
      <c r="F1" s="83"/>
      <c r="G1" s="83"/>
      <c r="H1" s="83"/>
      <c r="I1" s="83"/>
    </row>
    <row r="2" spans="1:9" s="4" customFormat="1" ht="10.5" x14ac:dyDescent="0.2">
      <c r="A2" s="28" t="s">
        <v>98</v>
      </c>
      <c r="B2" s="1"/>
      <c r="C2" s="2"/>
      <c r="D2" s="44"/>
      <c r="E2" s="44"/>
      <c r="F2" s="44"/>
      <c r="G2" s="3"/>
      <c r="H2" s="68"/>
      <c r="I2" s="69"/>
    </row>
    <row r="3" spans="1:9" s="4" customFormat="1" ht="27.75" customHeight="1" x14ac:dyDescent="0.2">
      <c r="A3" s="5" t="s">
        <v>1</v>
      </c>
      <c r="B3" s="6" t="s">
        <v>100</v>
      </c>
      <c r="C3" s="6" t="s">
        <v>101</v>
      </c>
      <c r="D3" s="65" t="s">
        <v>104</v>
      </c>
      <c r="E3" s="65" t="s">
        <v>105</v>
      </c>
      <c r="F3" s="45" t="s">
        <v>133</v>
      </c>
      <c r="G3" s="7" t="s">
        <v>130</v>
      </c>
      <c r="H3" s="70" t="s">
        <v>112</v>
      </c>
      <c r="I3" s="70" t="s">
        <v>93</v>
      </c>
    </row>
    <row r="4" spans="1:9" s="4" customFormat="1" ht="10.5" x14ac:dyDescent="0.2">
      <c r="A4" s="8"/>
      <c r="B4" s="9">
        <v>16</v>
      </c>
      <c r="C4" s="9">
        <v>17</v>
      </c>
      <c r="D4" s="9">
        <v>18</v>
      </c>
      <c r="E4" s="9">
        <v>19</v>
      </c>
      <c r="F4" s="46">
        <v>20</v>
      </c>
      <c r="G4" s="10">
        <v>21</v>
      </c>
      <c r="H4" s="71">
        <v>22</v>
      </c>
      <c r="I4" s="71">
        <v>23</v>
      </c>
    </row>
    <row r="5" spans="1:9" s="4" customFormat="1" ht="19.5" customHeight="1" x14ac:dyDescent="0.2">
      <c r="A5" s="5" t="s">
        <v>115</v>
      </c>
      <c r="B5" s="11">
        <v>272790.86203464062</v>
      </c>
      <c r="C5" s="11">
        <f t="shared" ref="C5:E5" si="0">SUM(C6:C6)</f>
        <v>366216.56513371819</v>
      </c>
      <c r="D5" s="11">
        <f t="shared" si="0"/>
        <v>463750.57</v>
      </c>
      <c r="E5" s="11">
        <f t="shared" si="0"/>
        <v>628383.06000000006</v>
      </c>
      <c r="F5" s="47">
        <f>SUM(F6)</f>
        <v>707000.35</v>
      </c>
      <c r="G5" s="12">
        <v>485000</v>
      </c>
      <c r="H5" s="72">
        <f>(F5/E5)*100</f>
        <v>112.51104541233177</v>
      </c>
      <c r="I5" s="72">
        <f>F5/F58*100</f>
        <v>14.424618218901578</v>
      </c>
    </row>
    <row r="6" spans="1:9" s="4" customFormat="1" ht="10.5" x14ac:dyDescent="0.2">
      <c r="A6" s="13" t="s">
        <v>91</v>
      </c>
      <c r="B6" s="14">
        <v>272790.86203464062</v>
      </c>
      <c r="C6" s="39">
        <v>366216.56513371819</v>
      </c>
      <c r="D6" s="39">
        <v>463750.57</v>
      </c>
      <c r="E6" s="39">
        <v>628383.06000000006</v>
      </c>
      <c r="F6" s="48">
        <v>707000.35</v>
      </c>
      <c r="G6" s="15">
        <v>430000</v>
      </c>
      <c r="H6" s="72">
        <f t="shared" ref="H6:H58" si="1">(F6/E6)*100</f>
        <v>112.51104541233177</v>
      </c>
      <c r="I6" s="72">
        <f>F6/F58*100</f>
        <v>14.424618218901578</v>
      </c>
    </row>
    <row r="7" spans="1:9" s="4" customFormat="1" ht="10.5" x14ac:dyDescent="0.2">
      <c r="A7" s="5" t="s">
        <v>2</v>
      </c>
      <c r="B7" s="11">
        <v>243841.56612913928</v>
      </c>
      <c r="C7" s="11">
        <f t="shared" ref="C7" si="2">SUM(C8:C11)</f>
        <v>356967.72048576549</v>
      </c>
      <c r="D7" s="11">
        <f t="shared" ref="D7" si="3">SUM(D8:D11)</f>
        <v>351488.58</v>
      </c>
      <c r="E7" s="11">
        <f t="shared" ref="E7" si="4">SUM(E8:E11)</f>
        <v>458201.36</v>
      </c>
      <c r="F7" s="47">
        <f>SUM(F8:F11)</f>
        <v>476553.67999999993</v>
      </c>
      <c r="G7" s="12">
        <f t="shared" ref="G7" si="5">SUM(G8:G11)</f>
        <v>462000</v>
      </c>
      <c r="H7" s="72">
        <f t="shared" si="1"/>
        <v>104.00529583762037</v>
      </c>
      <c r="I7" s="72">
        <f>F7/F58*100</f>
        <v>9.7229158299746121</v>
      </c>
    </row>
    <row r="8" spans="1:9" s="4" customFormat="1" ht="10.5" customHeight="1" x14ac:dyDescent="0.2">
      <c r="A8" s="13" t="s">
        <v>3</v>
      </c>
      <c r="B8" s="14">
        <v>94634.020837480915</v>
      </c>
      <c r="C8" s="39">
        <v>152335.82055876302</v>
      </c>
      <c r="D8" s="39">
        <v>147417.06</v>
      </c>
      <c r="E8" s="39">
        <v>204943.21</v>
      </c>
      <c r="F8" s="48">
        <v>207597.1</v>
      </c>
      <c r="G8" s="15">
        <v>215000</v>
      </c>
      <c r="H8" s="72">
        <f t="shared" si="1"/>
        <v>101.29493921755204</v>
      </c>
      <c r="I8" s="72">
        <f>F8/F58*100</f>
        <v>4.2355126286021392</v>
      </c>
    </row>
    <row r="9" spans="1:9" s="4" customFormat="1" ht="10.5" customHeight="1" x14ac:dyDescent="0.2">
      <c r="A9" s="13" t="s">
        <v>4</v>
      </c>
      <c r="B9" s="14">
        <v>114829.15256486827</v>
      </c>
      <c r="C9" s="39">
        <v>161287.42053221847</v>
      </c>
      <c r="D9" s="39">
        <v>151082.57</v>
      </c>
      <c r="E9" s="39">
        <v>196338.02</v>
      </c>
      <c r="F9" s="48">
        <v>216703.62</v>
      </c>
      <c r="G9" s="15">
        <v>195000</v>
      </c>
      <c r="H9" s="72">
        <f t="shared" si="1"/>
        <v>110.37272353057244</v>
      </c>
      <c r="I9" s="72">
        <f>F9/F58*100</f>
        <v>4.4213089642090333</v>
      </c>
    </row>
    <row r="10" spans="1:9" s="4" customFormat="1" ht="10.5" customHeight="1" x14ac:dyDescent="0.2">
      <c r="A10" s="13" t="s">
        <v>5</v>
      </c>
      <c r="B10" s="14">
        <v>31477.603026080029</v>
      </c>
      <c r="C10" s="39">
        <v>38608.929590550135</v>
      </c>
      <c r="D10" s="39">
        <v>46225.06</v>
      </c>
      <c r="E10" s="39">
        <v>46638.8</v>
      </c>
      <c r="F10" s="48">
        <v>47512.800000000003</v>
      </c>
      <c r="G10" s="15">
        <v>47000</v>
      </c>
      <c r="H10" s="72">
        <f t="shared" si="1"/>
        <v>101.87397617434411</v>
      </c>
      <c r="I10" s="72">
        <f>F10/F58*100</f>
        <v>0.96938283058986729</v>
      </c>
    </row>
    <row r="11" spans="1:9" s="4" customFormat="1" ht="10.5" customHeight="1" x14ac:dyDescent="0.2">
      <c r="A11" s="13" t="s">
        <v>6</v>
      </c>
      <c r="B11" s="14">
        <v>2900.7897007100669</v>
      </c>
      <c r="C11" s="39">
        <v>4735.5498042338577</v>
      </c>
      <c r="D11" s="39">
        <v>6763.89</v>
      </c>
      <c r="E11" s="39">
        <v>10281.33</v>
      </c>
      <c r="F11" s="48">
        <v>4740.16</v>
      </c>
      <c r="G11" s="15">
        <v>5000</v>
      </c>
      <c r="H11" s="72">
        <f t="shared" si="1"/>
        <v>46.1045409494686</v>
      </c>
      <c r="I11" s="72">
        <f>F11/F58*100</f>
        <v>9.6711406573573119E-2</v>
      </c>
    </row>
    <row r="12" spans="1:9" s="4" customFormat="1" ht="10.5" customHeight="1" x14ac:dyDescent="0.2">
      <c r="A12" s="5" t="s">
        <v>7</v>
      </c>
      <c r="B12" s="11">
        <v>24262.736744309506</v>
      </c>
      <c r="C12" s="11">
        <f t="shared" ref="C12" si="6">SUM(C13:C14)</f>
        <v>27018.626318932907</v>
      </c>
      <c r="D12" s="11">
        <f t="shared" ref="D12" si="7">SUM(D13:D14)</f>
        <v>25286.089999999997</v>
      </c>
      <c r="E12" s="11">
        <f t="shared" ref="E12" si="8">SUM(E13:E14)</f>
        <v>26708.84</v>
      </c>
      <c r="F12" s="47">
        <f>SUM(F13:F14)</f>
        <v>25511.239999999998</v>
      </c>
      <c r="G12" s="12">
        <f t="shared" ref="G12" si="9">SUM(G13:G14)</f>
        <v>28000</v>
      </c>
      <c r="H12" s="72">
        <f t="shared" si="1"/>
        <v>95.516091301606494</v>
      </c>
      <c r="I12" s="72">
        <f>F12/F58*100</f>
        <v>0.52049464655961009</v>
      </c>
    </row>
    <row r="13" spans="1:9" s="4" customFormat="1" ht="10.5" customHeight="1" x14ac:dyDescent="0.2">
      <c r="A13" s="29" t="s">
        <v>8</v>
      </c>
      <c r="B13" s="14">
        <v>12518.65286349459</v>
      </c>
      <c r="C13" s="39">
        <v>13956.281106908222</v>
      </c>
      <c r="D13" s="39">
        <v>14048.63</v>
      </c>
      <c r="E13" s="39">
        <v>14790.84</v>
      </c>
      <c r="F13" s="48">
        <v>14774.08</v>
      </c>
      <c r="G13" s="15">
        <v>16000</v>
      </c>
      <c r="H13" s="72">
        <f t="shared" si="1"/>
        <v>99.886686624965179</v>
      </c>
      <c r="I13" s="72">
        <f>F13/F58*100</f>
        <v>0.3014290778434684</v>
      </c>
    </row>
    <row r="14" spans="1:9" s="4" customFormat="1" ht="10.5" customHeight="1" x14ac:dyDescent="0.2">
      <c r="A14" s="29" t="s">
        <v>9</v>
      </c>
      <c r="B14" s="14">
        <v>11744.083880814918</v>
      </c>
      <c r="C14" s="39">
        <v>13062.345212024686</v>
      </c>
      <c r="D14" s="39">
        <v>11237.46</v>
      </c>
      <c r="E14" s="39">
        <v>11918</v>
      </c>
      <c r="F14" s="48">
        <v>10737.16</v>
      </c>
      <c r="G14" s="15">
        <v>12000</v>
      </c>
      <c r="H14" s="72">
        <f t="shared" si="1"/>
        <v>90.091961738546729</v>
      </c>
      <c r="I14" s="72">
        <f>F14/F58*100</f>
        <v>0.21906556871614172</v>
      </c>
    </row>
    <row r="15" spans="1:9" s="4" customFormat="1" ht="18.75" customHeight="1" x14ac:dyDescent="0.2">
      <c r="A15" s="28" t="s">
        <v>114</v>
      </c>
      <c r="B15" s="11">
        <v>1691908.2195235249</v>
      </c>
      <c r="C15" s="11">
        <f>SUM(C16:C30)</f>
        <v>2077587.8412635212</v>
      </c>
      <c r="D15" s="11">
        <f>SUM(D16:D30)</f>
        <v>2252248.4800000004</v>
      </c>
      <c r="E15" s="11">
        <f>SUM(E16:E30)</f>
        <v>2649535.6999999997</v>
      </c>
      <c r="F15" s="47">
        <f>SUM(F16:F30)</f>
        <v>2984627.65</v>
      </c>
      <c r="G15" s="12">
        <f>SUM(G16:G30)</f>
        <v>2595000</v>
      </c>
      <c r="H15" s="72">
        <f t="shared" si="1"/>
        <v>112.64719512932022</v>
      </c>
      <c r="I15" s="72">
        <f>F15/F58*100</f>
        <v>60.894049595346587</v>
      </c>
    </row>
    <row r="16" spans="1:9" s="4" customFormat="1" ht="10.5" customHeight="1" x14ac:dyDescent="0.2">
      <c r="A16" s="29" t="s">
        <v>10</v>
      </c>
      <c r="B16" s="14">
        <v>224566.21408188995</v>
      </c>
      <c r="C16" s="39">
        <v>281934.21859446546</v>
      </c>
      <c r="D16" s="39">
        <v>243436.18</v>
      </c>
      <c r="E16" s="39">
        <v>355355.9</v>
      </c>
      <c r="F16" s="48">
        <v>459315.71</v>
      </c>
      <c r="G16" s="15">
        <v>315000</v>
      </c>
      <c r="H16" s="72">
        <f t="shared" si="1"/>
        <v>129.25512422897719</v>
      </c>
      <c r="I16" s="72">
        <f>F16/F58*100</f>
        <v>9.3712170845371059</v>
      </c>
    </row>
    <row r="17" spans="1:9" s="4" customFormat="1" ht="10.5" customHeight="1" x14ac:dyDescent="0.2">
      <c r="A17" s="29" t="s">
        <v>11</v>
      </c>
      <c r="B17" s="14">
        <v>365475.86303006171</v>
      </c>
      <c r="C17" s="39">
        <v>411413.62134182762</v>
      </c>
      <c r="D17" s="39">
        <v>455558.59</v>
      </c>
      <c r="E17" s="39">
        <v>525822.23</v>
      </c>
      <c r="F17" s="48">
        <v>604090.27</v>
      </c>
      <c r="G17" s="15">
        <v>535000</v>
      </c>
      <c r="H17" s="72">
        <f t="shared" si="1"/>
        <v>114.88488609543953</v>
      </c>
      <c r="I17" s="72">
        <f>F17/F58*100</f>
        <v>12.324988968538946</v>
      </c>
    </row>
    <row r="18" spans="1:9" s="4" customFormat="1" ht="10.5" customHeight="1" x14ac:dyDescent="0.2">
      <c r="A18" s="29" t="s">
        <v>12</v>
      </c>
      <c r="B18" s="14">
        <v>80341.605945981806</v>
      </c>
      <c r="C18" s="39">
        <v>85049.775034839739</v>
      </c>
      <c r="D18" s="39">
        <v>92330.76</v>
      </c>
      <c r="E18" s="39">
        <v>106666.6</v>
      </c>
      <c r="F18" s="48">
        <v>116510.68</v>
      </c>
      <c r="G18" s="15">
        <v>105000</v>
      </c>
      <c r="H18" s="72">
        <f t="shared" si="1"/>
        <v>109.22883076801921</v>
      </c>
      <c r="I18" s="72">
        <f>F18/F58*100</f>
        <v>2.3771163301752418</v>
      </c>
    </row>
    <row r="19" spans="1:9" s="4" customFormat="1" ht="10.5" customHeight="1" x14ac:dyDescent="0.2">
      <c r="A19" s="29" t="s">
        <v>13</v>
      </c>
      <c r="B19" s="14">
        <v>53726.338841329874</v>
      </c>
      <c r="C19" s="39">
        <v>60051.408852611319</v>
      </c>
      <c r="D19" s="39">
        <v>64656.82</v>
      </c>
      <c r="E19" s="39">
        <v>76978.850000000006</v>
      </c>
      <c r="F19" s="48">
        <v>82527.070000000007</v>
      </c>
      <c r="G19" s="15">
        <v>75000</v>
      </c>
      <c r="H19" s="72">
        <f t="shared" si="1"/>
        <v>107.20746023095955</v>
      </c>
      <c r="I19" s="72">
        <f>F19/F58*100</f>
        <v>1.6837636324714209</v>
      </c>
    </row>
    <row r="20" spans="1:9" s="4" customFormat="1" ht="10.5" customHeight="1" x14ac:dyDescent="0.2">
      <c r="A20" s="29" t="s">
        <v>14</v>
      </c>
      <c r="B20" s="14">
        <v>76978.846638794872</v>
      </c>
      <c r="C20" s="39">
        <v>84636.926139757124</v>
      </c>
      <c r="D20" s="39">
        <v>90554.19</v>
      </c>
      <c r="E20" s="39">
        <v>109271.15</v>
      </c>
      <c r="F20" s="48">
        <v>120487.71</v>
      </c>
      <c r="G20" s="15">
        <v>106000</v>
      </c>
      <c r="H20" s="72">
        <f t="shared" si="1"/>
        <v>110.26488693493206</v>
      </c>
      <c r="I20" s="72">
        <f>F20/F58*100</f>
        <v>2.4582579298860741</v>
      </c>
    </row>
    <row r="21" spans="1:9" s="4" customFormat="1" ht="10.5" customHeight="1" x14ac:dyDescent="0.2">
      <c r="A21" s="29" t="s">
        <v>15</v>
      </c>
      <c r="B21" s="14">
        <v>114473.04134315482</v>
      </c>
      <c r="C21" s="39">
        <v>134949.95421063108</v>
      </c>
      <c r="D21" s="39">
        <v>135531.07</v>
      </c>
      <c r="E21" s="39">
        <v>154410.23000000001</v>
      </c>
      <c r="F21" s="48">
        <v>167480.32999999999</v>
      </c>
      <c r="G21" s="15">
        <v>151000</v>
      </c>
      <c r="H21" s="72">
        <f t="shared" si="1"/>
        <v>108.46452984365089</v>
      </c>
      <c r="I21" s="72">
        <f>F21/F58*100</f>
        <v>3.4170277559631312</v>
      </c>
    </row>
    <row r="22" spans="1:9" s="4" customFormat="1" ht="10.5" customHeight="1" x14ac:dyDescent="0.2">
      <c r="A22" s="29" t="s">
        <v>16</v>
      </c>
      <c r="B22" s="14">
        <v>208440.48311102262</v>
      </c>
      <c r="C22" s="39">
        <v>219588.25535868338</v>
      </c>
      <c r="D22" s="39">
        <v>233027.8</v>
      </c>
      <c r="E22" s="39">
        <v>262340.11</v>
      </c>
      <c r="F22" s="48">
        <v>300375.15000000002</v>
      </c>
      <c r="G22" s="15">
        <v>253000</v>
      </c>
      <c r="H22" s="72">
        <f t="shared" si="1"/>
        <v>114.49837007387092</v>
      </c>
      <c r="I22" s="72">
        <f>F22/F58*100</f>
        <v>6.1284225123725822</v>
      </c>
    </row>
    <row r="23" spans="1:9" s="4" customFormat="1" ht="10.5" customHeight="1" x14ac:dyDescent="0.2">
      <c r="A23" s="29" t="s">
        <v>17</v>
      </c>
      <c r="B23" s="14">
        <v>131132.81438715241</v>
      </c>
      <c r="C23" s="39">
        <v>151576.48815448934</v>
      </c>
      <c r="D23" s="39">
        <v>158049.96</v>
      </c>
      <c r="E23" s="39">
        <v>177321.83</v>
      </c>
      <c r="F23" s="48">
        <v>179521.64</v>
      </c>
      <c r="G23" s="15">
        <v>181000</v>
      </c>
      <c r="H23" s="72">
        <f t="shared" si="1"/>
        <v>101.24057483503302</v>
      </c>
      <c r="I23" s="72">
        <f>F23/F58*100</f>
        <v>3.6627013254393583</v>
      </c>
    </row>
    <row r="24" spans="1:9" s="4" customFormat="1" ht="10.5" customHeight="1" x14ac:dyDescent="0.2">
      <c r="A24" s="29" t="s">
        <v>84</v>
      </c>
      <c r="B24" s="14">
        <v>108529.78432543633</v>
      </c>
      <c r="C24" s="39">
        <v>116499.87125887584</v>
      </c>
      <c r="D24" s="39">
        <v>124877.24</v>
      </c>
      <c r="E24" s="39">
        <v>141895.97</v>
      </c>
      <c r="F24" s="48">
        <v>144418.22</v>
      </c>
      <c r="G24" s="15">
        <v>141000</v>
      </c>
      <c r="H24" s="72">
        <f t="shared" si="1"/>
        <v>101.77753462624766</v>
      </c>
      <c r="I24" s="72">
        <f>F24/F58*100</f>
        <v>2.9465016351877851</v>
      </c>
    </row>
    <row r="25" spans="1:9" s="4" customFormat="1" ht="10.5" customHeight="1" x14ac:dyDescent="0.2">
      <c r="A25" s="29" t="s">
        <v>85</v>
      </c>
      <c r="B25" s="14">
        <v>30763.081823611385</v>
      </c>
      <c r="C25" s="39">
        <v>32884.156878359543</v>
      </c>
      <c r="D25" s="39">
        <v>36532.46</v>
      </c>
      <c r="E25" s="39">
        <v>40772.76</v>
      </c>
      <c r="F25" s="48">
        <v>35847.800000000003</v>
      </c>
      <c r="G25" s="15">
        <v>42000</v>
      </c>
      <c r="H25" s="72">
        <f t="shared" si="1"/>
        <v>87.920955069021574</v>
      </c>
      <c r="I25" s="72">
        <f>F25/F58*100</f>
        <v>0.73138694908360369</v>
      </c>
    </row>
    <row r="26" spans="1:9" s="4" customFormat="1" ht="10.5" customHeight="1" x14ac:dyDescent="0.2">
      <c r="A26" s="29" t="s">
        <v>87</v>
      </c>
      <c r="B26" s="14">
        <v>76773.237772911263</v>
      </c>
      <c r="C26" s="39">
        <v>83786.727719158531</v>
      </c>
      <c r="D26" s="39">
        <v>88250.82</v>
      </c>
      <c r="E26" s="39">
        <v>101061.1</v>
      </c>
      <c r="F26" s="48">
        <v>104495.28</v>
      </c>
      <c r="G26" s="15">
        <v>102000</v>
      </c>
      <c r="H26" s="72">
        <f t="shared" si="1"/>
        <v>103.39812252191992</v>
      </c>
      <c r="I26" s="72">
        <f>F26/F58*100</f>
        <v>2.1319713910710534</v>
      </c>
    </row>
    <row r="27" spans="1:9" s="4" customFormat="1" ht="10.5" customHeight="1" x14ac:dyDescent="0.2">
      <c r="A27" s="29" t="s">
        <v>88</v>
      </c>
      <c r="B27" s="14">
        <v>100553.58285221315</v>
      </c>
      <c r="C27" s="39">
        <v>110728.29650275399</v>
      </c>
      <c r="D27" s="39">
        <v>109190.03</v>
      </c>
      <c r="E27" s="39">
        <v>122063.8</v>
      </c>
      <c r="F27" s="48">
        <v>128065.44</v>
      </c>
      <c r="G27" s="15">
        <v>120000</v>
      </c>
      <c r="H27" s="72">
        <f t="shared" si="1"/>
        <v>104.91680580155625</v>
      </c>
      <c r="I27" s="72">
        <f>F27/F58*100</f>
        <v>2.6128630332865419</v>
      </c>
    </row>
    <row r="28" spans="1:9" s="4" customFormat="1" ht="10.5" customHeight="1" x14ac:dyDescent="0.2">
      <c r="A28" s="29" t="s">
        <v>90</v>
      </c>
      <c r="B28" s="14">
        <v>120153.32536996482</v>
      </c>
      <c r="C28" s="39">
        <v>130062.25761497112</v>
      </c>
      <c r="D28" s="39">
        <v>140952.35</v>
      </c>
      <c r="E28" s="39">
        <v>158253.57999999999</v>
      </c>
      <c r="F28" s="48">
        <v>172460.5</v>
      </c>
      <c r="G28" s="15">
        <v>155000</v>
      </c>
      <c r="H28" s="72">
        <f t="shared" si="1"/>
        <v>108.97731349900583</v>
      </c>
      <c r="I28" s="72">
        <f>F28/F58*100</f>
        <v>3.5186359813554202</v>
      </c>
    </row>
    <row r="29" spans="1:9" s="4" customFormat="1" ht="10.5" customHeight="1" x14ac:dyDescent="0.2">
      <c r="A29" s="29" t="s">
        <v>95</v>
      </c>
      <c r="B29" s="14">
        <v>0</v>
      </c>
      <c r="C29" s="39">
        <v>64604.608135908151</v>
      </c>
      <c r="D29" s="39">
        <v>104537.38</v>
      </c>
      <c r="E29" s="39">
        <v>118224.78</v>
      </c>
      <c r="F29" s="48">
        <v>142205.62</v>
      </c>
      <c r="G29" s="15">
        <v>118000</v>
      </c>
      <c r="H29" s="72">
        <f t="shared" si="1"/>
        <v>120.28410625927999</v>
      </c>
      <c r="I29" s="72">
        <f>F29/F58*100</f>
        <v>2.9013589273077369</v>
      </c>
    </row>
    <row r="30" spans="1:9" s="4" customFormat="1" ht="10.5" customHeight="1" x14ac:dyDescent="0.2">
      <c r="A30" s="29" t="s">
        <v>96</v>
      </c>
      <c r="B30" s="14">
        <v>0</v>
      </c>
      <c r="C30" s="39">
        <v>109821.27546618886</v>
      </c>
      <c r="D30" s="39">
        <v>174762.83</v>
      </c>
      <c r="E30" s="39">
        <v>199096.81</v>
      </c>
      <c r="F30" s="48">
        <v>226826.23</v>
      </c>
      <c r="G30" s="15">
        <v>196000</v>
      </c>
      <c r="H30" s="72">
        <f t="shared" si="1"/>
        <v>113.9276063740047</v>
      </c>
      <c r="I30" s="72">
        <f>F30/F58*100</f>
        <v>4.6278361386705953</v>
      </c>
    </row>
    <row r="31" spans="1:9" s="4" customFormat="1" ht="10.5" customHeight="1" x14ac:dyDescent="0.2">
      <c r="A31" s="28" t="s">
        <v>18</v>
      </c>
      <c r="B31" s="11">
        <v>0</v>
      </c>
      <c r="C31" s="11">
        <f t="shared" ref="C31:D31" si="10">SUM(C32:C33)</f>
        <v>0</v>
      </c>
      <c r="D31" s="11">
        <f t="shared" si="10"/>
        <v>0</v>
      </c>
      <c r="E31" s="11">
        <f t="shared" ref="E31" si="11">SUM(E32:E33)</f>
        <v>0</v>
      </c>
      <c r="F31" s="47">
        <f>SUM(F32:F33)</f>
        <v>0</v>
      </c>
      <c r="G31" s="12">
        <v>0</v>
      </c>
      <c r="H31" s="72">
        <v>0</v>
      </c>
      <c r="I31" s="72">
        <f>F31/F58*100</f>
        <v>0</v>
      </c>
    </row>
    <row r="32" spans="1:9" s="4" customFormat="1" ht="10.5" customHeight="1" x14ac:dyDescent="0.2">
      <c r="A32" s="29" t="s">
        <v>19</v>
      </c>
      <c r="B32" s="14">
        <v>0</v>
      </c>
      <c r="C32" s="39">
        <v>0</v>
      </c>
      <c r="D32" s="39">
        <v>0</v>
      </c>
      <c r="E32" s="39">
        <v>0</v>
      </c>
      <c r="F32" s="48">
        <v>0</v>
      </c>
      <c r="G32" s="15">
        <v>0</v>
      </c>
      <c r="H32" s="72">
        <v>0</v>
      </c>
      <c r="I32" s="72">
        <f>F32/F58*100</f>
        <v>0</v>
      </c>
    </row>
    <row r="33" spans="1:9" s="4" customFormat="1" ht="10.5" customHeight="1" x14ac:dyDescent="0.2">
      <c r="A33" s="29" t="s">
        <v>20</v>
      </c>
      <c r="B33" s="14">
        <v>0</v>
      </c>
      <c r="C33" s="39">
        <v>0</v>
      </c>
      <c r="D33" s="39">
        <v>0</v>
      </c>
      <c r="E33" s="39">
        <v>0</v>
      </c>
      <c r="F33" s="48">
        <v>0</v>
      </c>
      <c r="G33" s="15">
        <v>0</v>
      </c>
      <c r="H33" s="72">
        <v>0</v>
      </c>
      <c r="I33" s="72">
        <f>F33/F58*100</f>
        <v>0</v>
      </c>
    </row>
    <row r="34" spans="1:9" s="4" customFormat="1" ht="19.5" customHeight="1" x14ac:dyDescent="0.2">
      <c r="A34" s="28" t="s">
        <v>21</v>
      </c>
      <c r="B34" s="11">
        <v>98985.6009025151</v>
      </c>
      <c r="C34" s="40">
        <f>SUM(C35:C40)</f>
        <v>117223.04067954078</v>
      </c>
      <c r="D34" s="40">
        <f>SUM(D35:D40)</f>
        <v>136522.59</v>
      </c>
      <c r="E34" s="40">
        <f>SUM(E35:E44)</f>
        <v>175243.41999999998</v>
      </c>
      <c r="F34" s="49">
        <f>SUM(F35:F45)</f>
        <v>209702.39</v>
      </c>
      <c r="G34" s="16">
        <f>SUM(G35:G40)</f>
        <v>159500</v>
      </c>
      <c r="H34" s="72">
        <f t="shared" si="1"/>
        <v>119.66348864910307</v>
      </c>
      <c r="I34" s="72">
        <f>F34/F58*100</f>
        <v>4.2784659375928227</v>
      </c>
    </row>
    <row r="35" spans="1:9" s="4" customFormat="1" ht="10.5" customHeight="1" x14ac:dyDescent="0.2">
      <c r="A35" s="29" t="s">
        <v>22</v>
      </c>
      <c r="B35" s="14">
        <v>38729.71000066361</v>
      </c>
      <c r="C35" s="39">
        <v>43237.640188466386</v>
      </c>
      <c r="D35" s="39">
        <v>52375.72</v>
      </c>
      <c r="E35" s="39">
        <v>63677.9</v>
      </c>
      <c r="F35" s="48">
        <v>59770.02</v>
      </c>
      <c r="G35" s="15">
        <v>65000</v>
      </c>
      <c r="H35" s="72">
        <f t="shared" si="1"/>
        <v>93.863051388315242</v>
      </c>
      <c r="I35" s="72">
        <f>F35/F58*100</f>
        <v>1.2194615171493359</v>
      </c>
    </row>
    <row r="36" spans="1:9" s="4" customFormat="1" ht="10.5" customHeight="1" x14ac:dyDescent="0.2">
      <c r="A36" s="29" t="s">
        <v>23</v>
      </c>
      <c r="B36" s="14">
        <v>10552.392328621672</v>
      </c>
      <c r="C36" s="39">
        <v>12981.352445417744</v>
      </c>
      <c r="D36" s="39">
        <v>15289.61</v>
      </c>
      <c r="E36" s="39">
        <v>20765.3</v>
      </c>
      <c r="F36" s="48">
        <v>18040.349999999999</v>
      </c>
      <c r="G36" s="15">
        <v>22000</v>
      </c>
      <c r="H36" s="72">
        <f>(F36/E36)*100</f>
        <v>86.877386794315512</v>
      </c>
      <c r="I36" s="72">
        <f>F36/F58*100</f>
        <v>0.36806935284453685</v>
      </c>
    </row>
    <row r="37" spans="1:9" s="4" customFormat="1" ht="10.5" customHeight="1" x14ac:dyDescent="0.2">
      <c r="A37" s="29" t="s">
        <v>24</v>
      </c>
      <c r="B37" s="14">
        <v>7527.5068020439312</v>
      </c>
      <c r="C37" s="39">
        <v>8586.3693675758168</v>
      </c>
      <c r="D37" s="39">
        <v>10274.200000000001</v>
      </c>
      <c r="E37" s="39">
        <v>11120.9</v>
      </c>
      <c r="F37" s="48">
        <v>12163.54</v>
      </c>
      <c r="G37" s="15">
        <v>12000</v>
      </c>
      <c r="H37" s="72">
        <f t="shared" si="1"/>
        <v>109.37550018433761</v>
      </c>
      <c r="I37" s="72">
        <f>F37/F58*100</f>
        <v>0.24816737458522917</v>
      </c>
    </row>
    <row r="38" spans="1:9" s="4" customFormat="1" ht="10.5" customHeight="1" x14ac:dyDescent="0.2">
      <c r="A38" s="29" t="s">
        <v>25</v>
      </c>
      <c r="B38" s="14">
        <v>11026.214081889972</v>
      </c>
      <c r="C38" s="39">
        <v>12059.459818169751</v>
      </c>
      <c r="D38" s="39">
        <v>14782.64</v>
      </c>
      <c r="E38" s="39">
        <v>15483.4</v>
      </c>
      <c r="F38" s="48">
        <v>16378.55</v>
      </c>
      <c r="G38" s="15">
        <v>15500</v>
      </c>
      <c r="H38" s="72">
        <f t="shared" si="1"/>
        <v>105.78135293281836</v>
      </c>
      <c r="I38" s="72">
        <f>F38/F58*100</f>
        <v>0.33416437591465181</v>
      </c>
    </row>
    <row r="39" spans="1:9" s="4" customFormat="1" ht="10.5" customHeight="1" x14ac:dyDescent="0.2">
      <c r="A39" s="29" t="s">
        <v>26</v>
      </c>
      <c r="B39" s="14">
        <v>12982.281505076648</v>
      </c>
      <c r="C39" s="39">
        <v>19287.013073196627</v>
      </c>
      <c r="D39" s="39">
        <v>18532.39</v>
      </c>
      <c r="E39" s="39">
        <v>19449.2</v>
      </c>
      <c r="F39" s="48">
        <v>20509.099999999999</v>
      </c>
      <c r="G39" s="15">
        <v>19000</v>
      </c>
      <c r="H39" s="72">
        <f t="shared" si="1"/>
        <v>105.44958147378811</v>
      </c>
      <c r="I39" s="72">
        <f>F39/F58*100</f>
        <v>0.41843817688813639</v>
      </c>
    </row>
    <row r="40" spans="1:9" s="4" customFormat="1" ht="10.5" customHeight="1" x14ac:dyDescent="0.2">
      <c r="A40" s="29" t="s">
        <v>27</v>
      </c>
      <c r="B40" s="14">
        <v>18167.496184219257</v>
      </c>
      <c r="C40" s="39">
        <v>21071.205786714447</v>
      </c>
      <c r="D40" s="39">
        <v>25268.03</v>
      </c>
      <c r="E40" s="39">
        <v>25909.599999999999</v>
      </c>
      <c r="F40" s="48">
        <v>28605.23</v>
      </c>
      <c r="G40" s="15">
        <v>26000</v>
      </c>
      <c r="H40" s="72">
        <f t="shared" si="1"/>
        <v>110.40398153580139</v>
      </c>
      <c r="I40" s="72">
        <f>F40/F58*100</f>
        <v>0.58361996824169882</v>
      </c>
    </row>
    <row r="41" spans="1:9" s="4" customFormat="1" ht="10.5" customHeight="1" x14ac:dyDescent="0.2">
      <c r="A41" s="29" t="s">
        <v>106</v>
      </c>
      <c r="B41" s="14"/>
      <c r="C41" s="39"/>
      <c r="D41" s="39"/>
      <c r="E41" s="39">
        <v>8267.6</v>
      </c>
      <c r="F41" s="48">
        <v>24739.98</v>
      </c>
      <c r="G41" s="15">
        <v>21000</v>
      </c>
      <c r="H41" s="72">
        <f t="shared" si="1"/>
        <v>299.24016643282209</v>
      </c>
      <c r="I41" s="72">
        <f>F41/F58*100</f>
        <v>0.50475896687075283</v>
      </c>
    </row>
    <row r="42" spans="1:9" s="4" customFormat="1" ht="10.5" customHeight="1" x14ac:dyDescent="0.2">
      <c r="A42" s="29" t="s">
        <v>107</v>
      </c>
      <c r="B42" s="14"/>
      <c r="C42" s="39"/>
      <c r="D42" s="39"/>
      <c r="E42" s="39">
        <v>6453.32</v>
      </c>
      <c r="F42" s="48">
        <v>15965.97</v>
      </c>
      <c r="G42" s="15">
        <v>16000</v>
      </c>
      <c r="H42" s="72">
        <f t="shared" si="1"/>
        <v>247.40707108898988</v>
      </c>
      <c r="I42" s="72">
        <f>F42/F58*100</f>
        <v>0.32574668703408138</v>
      </c>
    </row>
    <row r="43" spans="1:9" s="4" customFormat="1" ht="10.5" customHeight="1" x14ac:dyDescent="0.2">
      <c r="A43" s="29" t="s">
        <v>113</v>
      </c>
      <c r="B43" s="14"/>
      <c r="C43" s="39"/>
      <c r="D43" s="39"/>
      <c r="E43" s="39">
        <v>2804.62</v>
      </c>
      <c r="F43" s="48">
        <v>6000.36</v>
      </c>
      <c r="G43" s="15">
        <v>5000</v>
      </c>
      <c r="H43" s="72">
        <f t="shared" si="1"/>
        <v>213.9455612525048</v>
      </c>
      <c r="I43" s="72">
        <f>F43/F58*100</f>
        <v>0.12242271474967199</v>
      </c>
    </row>
    <row r="44" spans="1:9" s="4" customFormat="1" ht="10.5" customHeight="1" x14ac:dyDescent="0.2">
      <c r="A44" s="29" t="s">
        <v>108</v>
      </c>
      <c r="B44" s="14"/>
      <c r="C44" s="39"/>
      <c r="D44" s="39"/>
      <c r="E44" s="39">
        <v>1311.58</v>
      </c>
      <c r="F44" s="48">
        <v>0</v>
      </c>
      <c r="G44" s="15">
        <v>0</v>
      </c>
      <c r="H44" s="72">
        <f t="shared" si="1"/>
        <v>0</v>
      </c>
      <c r="I44" s="72">
        <f>F44/F58*100</f>
        <v>0</v>
      </c>
    </row>
    <row r="45" spans="1:9" s="4" customFormat="1" ht="10.5" customHeight="1" x14ac:dyDescent="0.2">
      <c r="A45" s="29" t="s">
        <v>134</v>
      </c>
      <c r="B45" s="14"/>
      <c r="C45" s="39"/>
      <c r="D45" s="39"/>
      <c r="E45" s="39"/>
      <c r="F45" s="48">
        <v>7529.29</v>
      </c>
      <c r="G45" s="15">
        <v>0</v>
      </c>
      <c r="H45" s="72">
        <v>0</v>
      </c>
      <c r="I45" s="72">
        <f>F45/F58*100</f>
        <v>0.15361680331472743</v>
      </c>
    </row>
    <row r="46" spans="1:9" s="4" customFormat="1" ht="19.5" customHeight="1" x14ac:dyDescent="0.2">
      <c r="A46" s="28" t="s">
        <v>102</v>
      </c>
      <c r="B46" s="11">
        <v>119322.98360873315</v>
      </c>
      <c r="C46" s="41">
        <v>160360.77377397305</v>
      </c>
      <c r="D46" s="41">
        <v>199437.06</v>
      </c>
      <c r="E46" s="41">
        <v>134858.43</v>
      </c>
      <c r="F46" s="50">
        <v>93403.94</v>
      </c>
      <c r="G46" s="22">
        <v>160000</v>
      </c>
      <c r="H46" s="72">
        <f t="shared" si="1"/>
        <v>69.260735127941203</v>
      </c>
      <c r="I46" s="72">
        <f>F46/F58*100</f>
        <v>1.9056796430739955</v>
      </c>
    </row>
    <row r="47" spans="1:9" s="4" customFormat="1" ht="10.5" customHeight="1" x14ac:dyDescent="0.2">
      <c r="A47" s="28" t="s">
        <v>28</v>
      </c>
      <c r="B47" s="11">
        <v>626.12648483641908</v>
      </c>
      <c r="C47" s="41">
        <v>704.39577941469247</v>
      </c>
      <c r="D47" s="41">
        <v>948.03</v>
      </c>
      <c r="E47" s="41">
        <v>609.66</v>
      </c>
      <c r="F47" s="50">
        <v>804.28</v>
      </c>
      <c r="G47" s="22">
        <v>1000</v>
      </c>
      <c r="H47" s="72">
        <f t="shared" si="1"/>
        <v>131.92271101925664</v>
      </c>
      <c r="I47" s="72">
        <f>F47/F58*100</f>
        <v>1.640937227414125E-2</v>
      </c>
    </row>
    <row r="48" spans="1:9" s="4" customFormat="1" ht="19.5" customHeight="1" x14ac:dyDescent="0.2">
      <c r="A48" s="28" t="s">
        <v>29</v>
      </c>
      <c r="B48" s="11">
        <v>26461.426770190454</v>
      </c>
      <c r="C48" s="41">
        <v>31541.669652929853</v>
      </c>
      <c r="D48" s="41">
        <v>20265.32</v>
      </c>
      <c r="E48" s="41">
        <v>14266.4</v>
      </c>
      <c r="F48" s="50">
        <v>1122.97</v>
      </c>
      <c r="G48" s="22">
        <v>3000</v>
      </c>
      <c r="H48" s="72">
        <f t="shared" si="1"/>
        <v>7.8714321763023607</v>
      </c>
      <c r="I48" s="72">
        <f>F48/F58*100</f>
        <v>2.2911464642527978E-2</v>
      </c>
    </row>
    <row r="49" spans="1:9" s="4" customFormat="1" ht="10.5" customHeight="1" x14ac:dyDescent="0.2">
      <c r="A49" s="28" t="s">
        <v>30</v>
      </c>
      <c r="B49" s="11">
        <v>58982.544296237305</v>
      </c>
      <c r="C49" s="41">
        <v>64784.564337381373</v>
      </c>
      <c r="D49" s="41">
        <v>67996.83</v>
      </c>
      <c r="E49" s="41">
        <v>46731</v>
      </c>
      <c r="F49" s="50">
        <v>63386</v>
      </c>
      <c r="G49" s="22">
        <v>45000</v>
      </c>
      <c r="H49" s="72">
        <f t="shared" si="1"/>
        <v>135.64015321735036</v>
      </c>
      <c r="I49" s="72">
        <f>F49/F58*100</f>
        <v>1.2932367719807996</v>
      </c>
    </row>
    <row r="50" spans="1:9" s="4" customFormat="1" ht="10.5" customHeight="1" x14ac:dyDescent="0.2">
      <c r="A50" s="28" t="s">
        <v>103</v>
      </c>
      <c r="B50" s="11">
        <v>25.880947640852078</v>
      </c>
      <c r="C50" s="41">
        <v>366.31495122436786</v>
      </c>
      <c r="D50" s="41">
        <v>0</v>
      </c>
      <c r="E50" s="41">
        <v>0</v>
      </c>
      <c r="F50" s="50">
        <v>0</v>
      </c>
      <c r="G50" s="22">
        <v>500</v>
      </c>
      <c r="H50" s="72">
        <v>0</v>
      </c>
      <c r="I50" s="72">
        <f>F50/F58*100</f>
        <v>0</v>
      </c>
    </row>
    <row r="51" spans="1:9" s="4" customFormat="1" ht="10.5" customHeight="1" x14ac:dyDescent="0.2">
      <c r="A51" s="28" t="s">
        <v>31</v>
      </c>
      <c r="B51" s="11">
        <v>929.05965890238235</v>
      </c>
      <c r="C51" s="41">
        <v>0</v>
      </c>
      <c r="D51" s="41">
        <v>0</v>
      </c>
      <c r="E51" s="41">
        <v>0</v>
      </c>
      <c r="F51" s="50">
        <v>0</v>
      </c>
      <c r="G51" s="22">
        <v>150</v>
      </c>
      <c r="H51" s="72">
        <v>0</v>
      </c>
      <c r="I51" s="72">
        <f>F51/F58*100</f>
        <v>0</v>
      </c>
    </row>
    <row r="52" spans="1:9" s="4" customFormat="1" ht="58.5" x14ac:dyDescent="0.2">
      <c r="A52" s="28" t="s">
        <v>135</v>
      </c>
      <c r="B52" s="11">
        <v>61472.401619218261</v>
      </c>
      <c r="C52" s="41">
        <v>36622.213816444353</v>
      </c>
      <c r="D52" s="41">
        <v>103771.46</v>
      </c>
      <c r="E52" s="41">
        <v>30568.11</v>
      </c>
      <c r="F52" s="50">
        <v>166010.57</v>
      </c>
      <c r="G52" s="22">
        <v>45000</v>
      </c>
      <c r="H52" s="72">
        <f t="shared" si="1"/>
        <v>543.08418152119975</v>
      </c>
      <c r="I52" s="72">
        <f>F52/F58*100</f>
        <v>3.3870408869701913</v>
      </c>
    </row>
    <row r="53" spans="1:9" s="4" customFormat="1" ht="19.5" customHeight="1" x14ac:dyDescent="0.2">
      <c r="A53" s="28" t="s">
        <v>32</v>
      </c>
      <c r="B53" s="11">
        <v>5620.2508461079033</v>
      </c>
      <c r="C53" s="41">
        <v>1557.2765279713317</v>
      </c>
      <c r="D53" s="41">
        <v>0</v>
      </c>
      <c r="E53" s="41">
        <v>1542.1</v>
      </c>
      <c r="F53" s="50">
        <v>5124.45</v>
      </c>
      <c r="G53" s="22">
        <v>500</v>
      </c>
      <c r="H53" s="72">
        <f t="shared" si="1"/>
        <v>332.30335257116923</v>
      </c>
      <c r="I53" s="72">
        <f>F53/F58*100</f>
        <v>0.10455190698540699</v>
      </c>
    </row>
    <row r="54" spans="1:9" s="4" customFormat="1" ht="19.5" customHeight="1" x14ac:dyDescent="0.2">
      <c r="A54" s="28" t="s">
        <v>33</v>
      </c>
      <c r="B54" s="11">
        <v>18857.118587829318</v>
      </c>
      <c r="C54" s="41">
        <v>19222.787178976705</v>
      </c>
      <c r="D54" s="41">
        <v>13204.3</v>
      </c>
      <c r="E54" s="41">
        <v>4636.47</v>
      </c>
      <c r="F54" s="50">
        <v>2969.83</v>
      </c>
      <c r="G54" s="22">
        <v>4000</v>
      </c>
      <c r="H54" s="72">
        <f t="shared" si="1"/>
        <v>64.05368739579896</v>
      </c>
      <c r="I54" s="72">
        <f>F54/F58*100</f>
        <v>6.0592139629125324E-2</v>
      </c>
    </row>
    <row r="55" spans="1:9" s="4" customFormat="1" ht="19.5" customHeight="1" x14ac:dyDescent="0.2">
      <c r="A55" s="28" t="s">
        <v>34</v>
      </c>
      <c r="B55" s="11">
        <v>181749.03576879686</v>
      </c>
      <c r="C55" s="41">
        <v>163126.39060322515</v>
      </c>
      <c r="D55" s="41">
        <v>136445.87</v>
      </c>
      <c r="E55" s="41">
        <v>132237.65</v>
      </c>
      <c r="F55" s="50">
        <v>122004.78</v>
      </c>
      <c r="G55" s="22">
        <v>155000</v>
      </c>
      <c r="H55" s="72">
        <f t="shared" si="1"/>
        <v>92.261757525182887</v>
      </c>
      <c r="I55" s="72">
        <f>F55/F58*100</f>
        <v>2.4892100440701039</v>
      </c>
    </row>
    <row r="56" spans="1:9" s="4" customFormat="1" ht="18.75" customHeight="1" x14ac:dyDescent="0.2">
      <c r="A56" s="28" t="s">
        <v>116</v>
      </c>
      <c r="B56" s="11">
        <v>148163.58086137101</v>
      </c>
      <c r="C56" s="41">
        <v>55395.845776096619</v>
      </c>
      <c r="D56" s="41">
        <v>37868.589999999997</v>
      </c>
      <c r="E56" s="41">
        <v>13254</v>
      </c>
      <c r="F56" s="50">
        <v>7000</v>
      </c>
      <c r="G56" s="22">
        <v>2000</v>
      </c>
      <c r="H56" s="72">
        <f t="shared" si="1"/>
        <v>52.814244756299985</v>
      </c>
      <c r="I56" s="72">
        <f>F56/F58*100</f>
        <v>0.14281793146539606</v>
      </c>
    </row>
    <row r="57" spans="1:9" s="4" customFormat="1" ht="18.75" customHeight="1" x14ac:dyDescent="0.2">
      <c r="A57" s="28" t="s">
        <v>117</v>
      </c>
      <c r="B57" s="11">
        <v>23334.000929059657</v>
      </c>
      <c r="C57" s="41">
        <v>37661.051164642638</v>
      </c>
      <c r="D57" s="41">
        <v>55770.42</v>
      </c>
      <c r="E57" s="41">
        <v>48165.25</v>
      </c>
      <c r="F57" s="50">
        <v>36123.19</v>
      </c>
      <c r="G57" s="22">
        <v>37000</v>
      </c>
      <c r="H57" s="72">
        <f t="shared" si="1"/>
        <v>74.99844805124026</v>
      </c>
      <c r="I57" s="72">
        <f>F57/F58*100</f>
        <v>0.73700561053306879</v>
      </c>
    </row>
    <row r="58" spans="1:9" s="4" customFormat="1" ht="10.5" x14ac:dyDescent="0.2">
      <c r="A58" s="30" t="s">
        <v>35</v>
      </c>
      <c r="B58" s="17">
        <v>2977333.3957130518</v>
      </c>
      <c r="C58" s="17">
        <f>SUM(C5+C7+C12+C15+C31+C34+C46+C47+C48+C49+C50+C51+C52+C53+C54+C55+C56+C57)</f>
        <v>3516357.0774437585</v>
      </c>
      <c r="D58" s="17">
        <f>SUM(D5+D7+D12+D15+D31+D34+D46+D47+D48+D49+D50+D51+D52+D53+D54+D55+D56+D57)</f>
        <v>3865004.19</v>
      </c>
      <c r="E58" s="17">
        <f>SUM(E5+E7+E12+E15+E31+E34+E46+E47+E48+E49+E50+E51+E52+E53+E54+E55+E56+E57)</f>
        <v>4364941.45</v>
      </c>
      <c r="F58" s="51">
        <f>SUM(F5+F7+F12+F15+F31+F34+F46+F47+F48+F49+F50+F51+F52+F53+F54+F55+F56+F57)</f>
        <v>4901345.3200000012</v>
      </c>
      <c r="G58" s="18">
        <f>SUM(G5+G7+G12+G15+G31+G34+G46+G47+G48+G49+G50+G51+G52+G53+G54+G55+G56+G57)</f>
        <v>4182650</v>
      </c>
      <c r="H58" s="72">
        <f t="shared" si="1"/>
        <v>112.28891329115081</v>
      </c>
      <c r="I58" s="72">
        <f>F58/F58*100</f>
        <v>100</v>
      </c>
    </row>
    <row r="59" spans="1:9" s="35" customFormat="1" ht="4.5" customHeight="1" x14ac:dyDescent="0.2">
      <c r="A59" s="33"/>
      <c r="B59" s="34"/>
      <c r="C59" s="34"/>
      <c r="D59" s="34"/>
      <c r="E59" s="34"/>
      <c r="F59" s="52"/>
      <c r="G59" s="36"/>
      <c r="H59" s="73"/>
      <c r="I59" s="74"/>
    </row>
    <row r="60" spans="1:9" s="4" customFormat="1" ht="10.5" x14ac:dyDescent="0.2">
      <c r="A60" s="28" t="s">
        <v>97</v>
      </c>
      <c r="B60" s="19"/>
      <c r="C60" s="42"/>
      <c r="D60" s="42"/>
      <c r="E60" s="42"/>
      <c r="F60" s="53"/>
      <c r="G60" s="37"/>
      <c r="H60" s="69"/>
      <c r="I60" s="75"/>
    </row>
    <row r="61" spans="1:9" s="4" customFormat="1" ht="27" customHeight="1" x14ac:dyDescent="0.2">
      <c r="A61" s="5" t="s">
        <v>1</v>
      </c>
      <c r="B61" s="6" t="s">
        <v>100</v>
      </c>
      <c r="C61" s="6" t="s">
        <v>101</v>
      </c>
      <c r="D61" s="65" t="s">
        <v>104</v>
      </c>
      <c r="E61" s="65" t="s">
        <v>105</v>
      </c>
      <c r="F61" s="45" t="s">
        <v>111</v>
      </c>
      <c r="G61" s="7" t="s">
        <v>130</v>
      </c>
      <c r="H61" s="70" t="s">
        <v>112</v>
      </c>
      <c r="I61" s="70" t="s">
        <v>93</v>
      </c>
    </row>
    <row r="62" spans="1:9" s="4" customFormat="1" ht="10.5" x14ac:dyDescent="0.2">
      <c r="A62" s="8"/>
      <c r="B62" s="9">
        <v>16</v>
      </c>
      <c r="C62" s="9">
        <v>17</v>
      </c>
      <c r="D62" s="9">
        <v>18</v>
      </c>
      <c r="E62" s="9">
        <v>18</v>
      </c>
      <c r="F62" s="46"/>
      <c r="G62" s="10">
        <v>19</v>
      </c>
      <c r="H62" s="71">
        <v>20</v>
      </c>
      <c r="I62" s="71">
        <v>21</v>
      </c>
    </row>
    <row r="63" spans="1:9" s="4" customFormat="1" ht="19.5" customHeight="1" x14ac:dyDescent="0.2">
      <c r="A63" s="5" t="s">
        <v>36</v>
      </c>
      <c r="B63" s="11">
        <v>71631.511049173801</v>
      </c>
      <c r="C63" s="20">
        <f t="shared" ref="C63" si="12">SUM(C64:C69)</f>
        <v>132260.47382042604</v>
      </c>
      <c r="D63" s="20">
        <f t="shared" ref="D63" si="13">SUM(D64:D69)</f>
        <v>209586.76</v>
      </c>
      <c r="E63" s="20">
        <f t="shared" ref="E63" si="14">SUM(E64:E69)</f>
        <v>211866.18999999997</v>
      </c>
      <c r="F63" s="54">
        <f>SUM(F64:F69)</f>
        <v>217783.3</v>
      </c>
      <c r="G63" s="21">
        <f t="shared" ref="G63" si="15">SUM(G64:G69)</f>
        <v>228000</v>
      </c>
      <c r="H63" s="72">
        <f>(F63/E63)*100</f>
        <v>102.79285241311982</v>
      </c>
      <c r="I63" s="72">
        <f>F63/F124*100</f>
        <v>4.4513264566866209</v>
      </c>
    </row>
    <row r="64" spans="1:9" s="4" customFormat="1" ht="10.5" customHeight="1" x14ac:dyDescent="0.2">
      <c r="A64" s="13" t="s">
        <v>37</v>
      </c>
      <c r="B64" s="14">
        <v>400.60256155020238</v>
      </c>
      <c r="C64" s="39">
        <v>863.41495786050825</v>
      </c>
      <c r="D64" s="39">
        <v>0</v>
      </c>
      <c r="E64" s="39">
        <v>0</v>
      </c>
      <c r="F64" s="48">
        <v>0</v>
      </c>
      <c r="G64" s="15">
        <v>0</v>
      </c>
      <c r="H64" s="72">
        <v>0</v>
      </c>
      <c r="I64" s="72">
        <f>F64/F124*100</f>
        <v>0</v>
      </c>
    </row>
    <row r="65" spans="1:9" s="4" customFormat="1" ht="10.5" customHeight="1" x14ac:dyDescent="0.2">
      <c r="A65" s="13" t="s">
        <v>38</v>
      </c>
      <c r="B65" s="14">
        <v>28316.992501161323</v>
      </c>
      <c r="C65" s="39">
        <v>43370.763819762426</v>
      </c>
      <c r="D65" s="39">
        <v>35446.94</v>
      </c>
      <c r="E65" s="39">
        <v>40605.06</v>
      </c>
      <c r="F65" s="48">
        <v>55778.75</v>
      </c>
      <c r="G65" s="15">
        <v>37000</v>
      </c>
      <c r="H65" s="72">
        <f t="shared" ref="H64:H124" si="16">(F65/E65)*100</f>
        <v>137.3689633755005</v>
      </c>
      <c r="I65" s="72">
        <f>F65/F124*100</f>
        <v>1.140075596227575</v>
      </c>
    </row>
    <row r="66" spans="1:9" s="4" customFormat="1" ht="10.5" customHeight="1" x14ac:dyDescent="0.2">
      <c r="A66" s="13" t="s">
        <v>39</v>
      </c>
      <c r="B66" s="14">
        <v>30800.582653128939</v>
      </c>
      <c r="C66" s="39">
        <v>64860.704758112675</v>
      </c>
      <c r="D66" s="39">
        <v>153180.73000000001</v>
      </c>
      <c r="E66" s="39">
        <v>159337.71</v>
      </c>
      <c r="F66" s="48">
        <v>150483.53</v>
      </c>
      <c r="G66" s="15">
        <v>175000</v>
      </c>
      <c r="H66" s="72">
        <f t="shared" si="16"/>
        <v>94.443135902982419</v>
      </c>
      <c r="I66" s="72">
        <f>F66/F124*100</f>
        <v>3.0757698978048125</v>
      </c>
    </row>
    <row r="67" spans="1:9" s="4" customFormat="1" ht="10.5" customHeight="1" x14ac:dyDescent="0.2">
      <c r="A67" s="13" t="s">
        <v>40</v>
      </c>
      <c r="B67" s="14">
        <v>1129.9927002455372</v>
      </c>
      <c r="C67" s="39">
        <v>1452.4321454641979</v>
      </c>
      <c r="D67" s="39">
        <v>1622.76</v>
      </c>
      <c r="E67" s="39">
        <v>2250.83</v>
      </c>
      <c r="F67" s="48">
        <v>1887.24</v>
      </c>
      <c r="G67" s="15">
        <v>3000</v>
      </c>
      <c r="H67" s="72">
        <f t="shared" si="16"/>
        <v>83.846403326772787</v>
      </c>
      <c r="I67" s="72">
        <f>F67/F124*100</f>
        <v>3.8573762736248643E-2</v>
      </c>
    </row>
    <row r="68" spans="1:9" s="4" customFormat="1" ht="10.5" customHeight="1" x14ac:dyDescent="0.2">
      <c r="A68" s="13" t="s">
        <v>41</v>
      </c>
      <c r="B68" s="14">
        <v>10983.340633087795</v>
      </c>
      <c r="C68" s="39">
        <v>21713.158139226227</v>
      </c>
      <c r="D68" s="39">
        <v>19336.330000000002</v>
      </c>
      <c r="E68" s="39">
        <v>9672.59</v>
      </c>
      <c r="F68" s="48">
        <v>9633.7800000000007</v>
      </c>
      <c r="G68" s="15">
        <v>12000</v>
      </c>
      <c r="H68" s="72">
        <f t="shared" si="16"/>
        <v>99.598763102747043</v>
      </c>
      <c r="I68" s="72">
        <f>F68/F124*100</f>
        <v>0.19690719991798472</v>
      </c>
    </row>
    <row r="69" spans="1:9" s="4" customFormat="1" ht="10.5" customHeight="1" x14ac:dyDescent="0.2">
      <c r="A69" s="13" t="s">
        <v>92</v>
      </c>
      <c r="B69" s="14">
        <v>0</v>
      </c>
      <c r="C69" s="39">
        <v>0</v>
      </c>
      <c r="D69" s="39">
        <v>0</v>
      </c>
      <c r="E69" s="39">
        <v>0</v>
      </c>
      <c r="F69" s="48">
        <v>0</v>
      </c>
      <c r="G69" s="15">
        <v>1000</v>
      </c>
      <c r="H69" s="72">
        <v>0</v>
      </c>
      <c r="I69" s="72">
        <f>F69/F124*100</f>
        <v>0</v>
      </c>
    </row>
    <row r="70" spans="1:9" s="4" customFormat="1" ht="10.5" customHeight="1" x14ac:dyDescent="0.2">
      <c r="A70" s="5" t="s">
        <v>42</v>
      </c>
      <c r="B70" s="11">
        <v>139162.65976508064</v>
      </c>
      <c r="C70" s="20">
        <f t="shared" ref="C70" si="17">SUM(C71:C73)</f>
        <v>198613.25635410444</v>
      </c>
      <c r="D70" s="20">
        <f t="shared" ref="D70" si="18">SUM(D71:D73)</f>
        <v>196846.15999999997</v>
      </c>
      <c r="E70" s="20">
        <f t="shared" ref="E70" si="19">SUM(E71:E73)</f>
        <v>183117.38</v>
      </c>
      <c r="F70" s="54">
        <f>SUM(F71:F73)</f>
        <v>175791.12</v>
      </c>
      <c r="G70" s="21">
        <f t="shared" ref="G70" si="20">SUM(G71:G73)</f>
        <v>185000</v>
      </c>
      <c r="H70" s="72">
        <f t="shared" si="16"/>
        <v>95.999145466148534</v>
      </c>
      <c r="I70" s="72">
        <f>F70/F124*100</f>
        <v>3.5930379570268824</v>
      </c>
    </row>
    <row r="71" spans="1:9" s="4" customFormat="1" ht="10.5" customHeight="1" x14ac:dyDescent="0.2">
      <c r="A71" s="13" t="s">
        <v>43</v>
      </c>
      <c r="B71" s="14">
        <v>9960.047780211029</v>
      </c>
      <c r="C71" s="39">
        <v>8901.0418740460536</v>
      </c>
      <c r="D71" s="39">
        <v>24725.37</v>
      </c>
      <c r="E71" s="39">
        <v>15248.66</v>
      </c>
      <c r="F71" s="48">
        <v>12759.78</v>
      </c>
      <c r="G71" s="15">
        <v>15000</v>
      </c>
      <c r="H71" s="72">
        <f t="shared" si="16"/>
        <v>83.678041218048023</v>
      </c>
      <c r="I71" s="72">
        <f>F71/F124*100</f>
        <v>0.26080028310481479</v>
      </c>
    </row>
    <row r="72" spans="1:9" s="4" customFormat="1" ht="10.5" customHeight="1" x14ac:dyDescent="0.2">
      <c r="A72" s="13" t="s">
        <v>44</v>
      </c>
      <c r="B72" s="14">
        <v>8247.0037826000389</v>
      </c>
      <c r="C72" s="39">
        <v>10809.483044661225</v>
      </c>
      <c r="D72" s="39">
        <v>7066.52</v>
      </c>
      <c r="E72" s="39">
        <v>2728.72</v>
      </c>
      <c r="F72" s="48">
        <v>2615.6799999999998</v>
      </c>
      <c r="G72" s="15">
        <v>4000</v>
      </c>
      <c r="H72" s="72">
        <f t="shared" si="16"/>
        <v>95.857398340613926</v>
      </c>
      <c r="I72" s="72">
        <f>F72/F124*100</f>
        <v>5.3462527136957066E-2</v>
      </c>
    </row>
    <row r="73" spans="1:9" s="4" customFormat="1" ht="19.5" customHeight="1" x14ac:dyDescent="0.2">
      <c r="A73" s="13" t="s">
        <v>45</v>
      </c>
      <c r="B73" s="14">
        <v>120955.60820226956</v>
      </c>
      <c r="C73" s="39">
        <v>178902.73143539715</v>
      </c>
      <c r="D73" s="39">
        <v>165054.26999999999</v>
      </c>
      <c r="E73" s="39">
        <v>165140</v>
      </c>
      <c r="F73" s="48">
        <v>160415.66</v>
      </c>
      <c r="G73" s="15">
        <v>166000</v>
      </c>
      <c r="H73" s="72">
        <f t="shared" si="16"/>
        <v>97.139190989463486</v>
      </c>
      <c r="I73" s="72">
        <f>F73/F124*100</f>
        <v>3.2787751467851103</v>
      </c>
    </row>
    <row r="74" spans="1:9" s="4" customFormat="1" ht="19.5" x14ac:dyDescent="0.2">
      <c r="A74" s="5" t="s">
        <v>46</v>
      </c>
      <c r="B74" s="11">
        <v>24266.338841329882</v>
      </c>
      <c r="C74" s="20">
        <f t="shared" ref="C74" si="21">SUM(C75:C76)</f>
        <v>20119.438582520404</v>
      </c>
      <c r="D74" s="20">
        <f t="shared" ref="D74" si="22">SUM(D75:D76)</f>
        <v>27146.080000000002</v>
      </c>
      <c r="E74" s="20">
        <f t="shared" ref="E74" si="23">SUM(E75:E76)</f>
        <v>26998.149999999998</v>
      </c>
      <c r="F74" s="20">
        <f>SUM(F75:F76)</f>
        <v>27983.49</v>
      </c>
      <c r="G74" s="21">
        <f t="shared" ref="G74" si="24">SUM(G75:G76)</f>
        <v>24000</v>
      </c>
      <c r="H74" s="72">
        <f t="shared" si="16"/>
        <v>103.64965747653081</v>
      </c>
      <c r="I74" s="72">
        <f>F74/F124*100</f>
        <v>0.57196143775682295</v>
      </c>
    </row>
    <row r="75" spans="1:9" s="4" customFormat="1" ht="10.5" customHeight="1" x14ac:dyDescent="0.2">
      <c r="A75" s="13" t="s">
        <v>47</v>
      </c>
      <c r="B75" s="14">
        <v>4715.9068285884923</v>
      </c>
      <c r="C75" s="39">
        <v>6952.6577742385025</v>
      </c>
      <c r="D75" s="39">
        <v>0</v>
      </c>
      <c r="E75" s="39">
        <v>3514.87</v>
      </c>
      <c r="F75" s="48">
        <v>7052.66</v>
      </c>
      <c r="G75" s="15">
        <v>2000</v>
      </c>
      <c r="H75" s="72">
        <f t="shared" si="16"/>
        <v>200.65208670590948</v>
      </c>
      <c r="I75" s="72">
        <f>F75/F124*100</f>
        <v>0.1441510531248974</v>
      </c>
    </row>
    <row r="76" spans="1:9" s="4" customFormat="1" ht="10.5" customHeight="1" x14ac:dyDescent="0.2">
      <c r="A76" s="13" t="s">
        <v>48</v>
      </c>
      <c r="B76" s="14">
        <v>19550.432012741388</v>
      </c>
      <c r="C76" s="39">
        <v>13166.780808281903</v>
      </c>
      <c r="D76" s="39">
        <v>27146.080000000002</v>
      </c>
      <c r="E76" s="39">
        <v>23483.279999999999</v>
      </c>
      <c r="F76" s="48">
        <v>20930.830000000002</v>
      </c>
      <c r="G76" s="15">
        <v>22000</v>
      </c>
      <c r="H76" s="72">
        <f t="shared" si="16"/>
        <v>89.13077730197827</v>
      </c>
      <c r="I76" s="72">
        <f>F76/F124*100</f>
        <v>0.42781038463192561</v>
      </c>
    </row>
    <row r="77" spans="1:9" s="4" customFormat="1" ht="10.5" customHeight="1" x14ac:dyDescent="0.2">
      <c r="A77" s="5" t="s">
        <v>49</v>
      </c>
      <c r="B77" s="11">
        <v>563452.96834561008</v>
      </c>
      <c r="C77" s="20">
        <f t="shared" ref="C77" si="25">SUM(C78:C93)</f>
        <v>770976.05415090569</v>
      </c>
      <c r="D77" s="20">
        <f t="shared" ref="D77" si="26">SUM(D78:D93)</f>
        <v>900512.5</v>
      </c>
      <c r="E77" s="20">
        <f t="shared" ref="E77" si="27">SUM(E78:E93)</f>
        <v>939527.79000000015</v>
      </c>
      <c r="F77" s="54">
        <f>SUM(F78:F93)</f>
        <v>1160174.96</v>
      </c>
      <c r="G77" s="21">
        <f t="shared" ref="G77" si="28">SUM(G78:G93)</f>
        <v>933500</v>
      </c>
      <c r="H77" s="72">
        <f t="shared" si="16"/>
        <v>123.48490085641851</v>
      </c>
      <c r="I77" s="72">
        <f>F77/F124*100</f>
        <v>23.713101481304317</v>
      </c>
    </row>
    <row r="78" spans="1:9" s="4" customFormat="1" ht="10.5" customHeight="1" x14ac:dyDescent="0.2">
      <c r="A78" s="13" t="s">
        <v>50</v>
      </c>
      <c r="B78" s="14">
        <v>6786.8007167031656</v>
      </c>
      <c r="C78" s="39">
        <v>7098.8041674961842</v>
      </c>
      <c r="D78" s="39">
        <v>9172.15</v>
      </c>
      <c r="E78" s="39">
        <v>10440.969999999999</v>
      </c>
      <c r="F78" s="48">
        <v>8937.9</v>
      </c>
      <c r="G78" s="15">
        <v>11000</v>
      </c>
      <c r="H78" s="72">
        <f t="shared" si="16"/>
        <v>85.604115326449559</v>
      </c>
      <c r="I78" s="72">
        <f>F78/F124*100</f>
        <v>0.18268393736902394</v>
      </c>
    </row>
    <row r="79" spans="1:9" s="4" customFormat="1" ht="19.5" customHeight="1" x14ac:dyDescent="0.2">
      <c r="A79" s="13" t="s">
        <v>51</v>
      </c>
      <c r="B79" s="14">
        <v>10081.353772645829</v>
      </c>
      <c r="C79" s="39">
        <v>11763.433539053685</v>
      </c>
      <c r="D79" s="39">
        <v>13048.12</v>
      </c>
      <c r="E79" s="39">
        <v>19562.91</v>
      </c>
      <c r="F79" s="48">
        <v>23502.45</v>
      </c>
      <c r="G79" s="15">
        <v>18000</v>
      </c>
      <c r="H79" s="72">
        <f t="shared" si="16"/>
        <v>120.13780158473357</v>
      </c>
      <c r="I79" s="72">
        <f>F79/F124*100</f>
        <v>0.48037235858743293</v>
      </c>
    </row>
    <row r="80" spans="1:9" s="4" customFormat="1" ht="19.5" x14ac:dyDescent="0.2">
      <c r="A80" s="13" t="s">
        <v>118</v>
      </c>
      <c r="B80" s="14">
        <v>98270.524918707277</v>
      </c>
      <c r="C80" s="39">
        <v>127255.00431349126</v>
      </c>
      <c r="D80" s="39">
        <v>162324.85</v>
      </c>
      <c r="E80" s="39">
        <v>193681.79</v>
      </c>
      <c r="F80" s="48">
        <v>182433.17</v>
      </c>
      <c r="G80" s="15">
        <v>192000</v>
      </c>
      <c r="H80" s="72">
        <f t="shared" si="16"/>
        <v>94.19221600543861</v>
      </c>
      <c r="I80" s="72">
        <f>F80/F124*100</f>
        <v>3.7287964513266538</v>
      </c>
    </row>
    <row r="81" spans="1:9" s="4" customFormat="1" ht="10.5" customHeight="1" x14ac:dyDescent="0.2">
      <c r="A81" s="13" t="s">
        <v>52</v>
      </c>
      <c r="B81" s="14">
        <v>17025.681863428228</v>
      </c>
      <c r="C81" s="39">
        <v>14790.259473090451</v>
      </c>
      <c r="D81" s="39">
        <v>3442.78</v>
      </c>
      <c r="E81" s="39">
        <v>3168.87</v>
      </c>
      <c r="F81" s="48">
        <v>1955</v>
      </c>
      <c r="G81" s="15">
        <v>5000</v>
      </c>
      <c r="H81" s="72">
        <f t="shared" si="16"/>
        <v>61.693916127831059</v>
      </c>
      <c r="I81" s="72">
        <f>F81/F124*100</f>
        <v>3.9958726049345125E-2</v>
      </c>
    </row>
    <row r="82" spans="1:9" s="4" customFormat="1" ht="10.5" customHeight="1" x14ac:dyDescent="0.2">
      <c r="A82" s="13" t="s">
        <v>53</v>
      </c>
      <c r="B82" s="14">
        <v>4952.9550733293518</v>
      </c>
      <c r="C82" s="39">
        <v>4477.5393191319918</v>
      </c>
      <c r="D82" s="39">
        <v>4972.8599999999997</v>
      </c>
      <c r="E82" s="39">
        <v>5636.72</v>
      </c>
      <c r="F82" s="48">
        <v>7688.19</v>
      </c>
      <c r="G82" s="15">
        <v>7000</v>
      </c>
      <c r="H82" s="72">
        <f t="shared" si="16"/>
        <v>136.39474729984812</v>
      </c>
      <c r="I82" s="72">
        <f>F82/F124*100</f>
        <v>0.15714080717407403</v>
      </c>
    </row>
    <row r="83" spans="1:9" s="4" customFormat="1" ht="19.5" customHeight="1" x14ac:dyDescent="0.2">
      <c r="A83" s="13" t="s">
        <v>89</v>
      </c>
      <c r="B83" s="14">
        <v>12346.950693476674</v>
      </c>
      <c r="C83" s="39">
        <v>27850.15329484372</v>
      </c>
      <c r="D83" s="39">
        <v>28151.68</v>
      </c>
      <c r="E83" s="39">
        <v>26688.79</v>
      </c>
      <c r="F83" s="48">
        <v>26558.35</v>
      </c>
      <c r="G83" s="15">
        <v>27500</v>
      </c>
      <c r="H83" s="72">
        <f t="shared" si="16"/>
        <v>99.511255474676801</v>
      </c>
      <c r="I83" s="72">
        <f>F83/F124*100</f>
        <v>0.54283265062538366</v>
      </c>
    </row>
    <row r="84" spans="1:9" s="4" customFormat="1" ht="10.5" customHeight="1" x14ac:dyDescent="0.2">
      <c r="A84" s="13" t="s">
        <v>54</v>
      </c>
      <c r="B84" s="14">
        <v>9675.9997345543834</v>
      </c>
      <c r="C84" s="39">
        <v>11798.289202999536</v>
      </c>
      <c r="D84" s="39">
        <v>18035.47</v>
      </c>
      <c r="E84" s="39">
        <v>11503.81</v>
      </c>
      <c r="F84" s="48">
        <v>15780.96</v>
      </c>
      <c r="G84" s="15">
        <v>14000</v>
      </c>
      <c r="H84" s="72">
        <f t="shared" si="16"/>
        <v>137.1802907036886</v>
      </c>
      <c r="I84" s="72">
        <f>F84/F124*100</f>
        <v>0.32255092451952605</v>
      </c>
    </row>
    <row r="85" spans="1:9" s="4" customFormat="1" ht="10.5" customHeight="1" x14ac:dyDescent="0.2">
      <c r="A85" s="13" t="s">
        <v>55</v>
      </c>
      <c r="B85" s="14">
        <v>8836.8757050899203</v>
      </c>
      <c r="C85" s="39">
        <v>14323.810471829584</v>
      </c>
      <c r="D85" s="39">
        <v>16260.57</v>
      </c>
      <c r="E85" s="39">
        <v>21204.81</v>
      </c>
      <c r="F85" s="48">
        <v>21604.23</v>
      </c>
      <c r="G85" s="15">
        <v>23000</v>
      </c>
      <c r="H85" s="72">
        <f t="shared" si="16"/>
        <v>101.88362923317868</v>
      </c>
      <c r="I85" s="72">
        <f>F85/F124*100</f>
        <v>0.44157417292943402</v>
      </c>
    </row>
    <row r="86" spans="1:9" s="4" customFormat="1" ht="19.5" x14ac:dyDescent="0.2">
      <c r="A86" s="13" t="s">
        <v>56</v>
      </c>
      <c r="B86" s="14">
        <v>12888.411971597319</v>
      </c>
      <c r="C86" s="39">
        <v>18192.045922091711</v>
      </c>
      <c r="D86" s="39">
        <v>21676.22</v>
      </c>
      <c r="E86" s="39">
        <v>22154.12</v>
      </c>
      <c r="F86" s="48">
        <v>20120.22</v>
      </c>
      <c r="G86" s="15">
        <v>27000</v>
      </c>
      <c r="H86" s="72">
        <f t="shared" si="16"/>
        <v>90.819314872357836</v>
      </c>
      <c r="I86" s="72">
        <f>F86/F124*100</f>
        <v>0.41124212738238097</v>
      </c>
    </row>
    <row r="87" spans="1:9" s="4" customFormat="1" ht="10.5" customHeight="1" x14ac:dyDescent="0.2">
      <c r="A87" s="13" t="s">
        <v>57</v>
      </c>
      <c r="B87" s="14">
        <v>22629.406065432344</v>
      </c>
      <c r="C87" s="39">
        <v>24734.795938682062</v>
      </c>
      <c r="D87" s="39">
        <v>36573.17</v>
      </c>
      <c r="E87" s="39">
        <v>25722.01</v>
      </c>
      <c r="F87" s="48">
        <v>26720.66</v>
      </c>
      <c r="G87" s="15">
        <v>35000</v>
      </c>
      <c r="H87" s="72">
        <f t="shared" si="16"/>
        <v>103.88247263724726</v>
      </c>
      <c r="I87" s="72">
        <f>F87/F124*100</f>
        <v>0.54615014465355205</v>
      </c>
    </row>
    <row r="88" spans="1:9" s="4" customFormat="1" ht="10.5" customHeight="1" x14ac:dyDescent="0.2">
      <c r="A88" s="13" t="s">
        <v>58</v>
      </c>
      <c r="B88" s="14">
        <v>0</v>
      </c>
      <c r="C88" s="39">
        <v>0</v>
      </c>
      <c r="D88" s="39">
        <v>0</v>
      </c>
      <c r="E88" s="39">
        <v>0</v>
      </c>
      <c r="F88" s="48">
        <v>0</v>
      </c>
      <c r="G88" s="15">
        <v>3000</v>
      </c>
      <c r="H88" s="72" t="e">
        <f t="shared" si="16"/>
        <v>#DIV/0!</v>
      </c>
      <c r="I88" s="72">
        <f>F88/F124*100</f>
        <v>0</v>
      </c>
    </row>
    <row r="89" spans="1:9" s="4" customFormat="1" ht="19.5" x14ac:dyDescent="0.2">
      <c r="A89" s="13" t="s">
        <v>119</v>
      </c>
      <c r="B89" s="14">
        <v>19809.605149644965</v>
      </c>
      <c r="C89" s="39">
        <v>23659.195699781005</v>
      </c>
      <c r="D89" s="39">
        <v>10190.540000000001</v>
      </c>
      <c r="E89" s="39">
        <v>3684.57</v>
      </c>
      <c r="F89" s="48">
        <v>12</v>
      </c>
      <c r="G89" s="15">
        <v>1000</v>
      </c>
      <c r="H89" s="72">
        <f t="shared" si="16"/>
        <v>0.32568250840667973</v>
      </c>
      <c r="I89" s="72">
        <f>F89/F124*100</f>
        <v>2.4527095273255318E-4</v>
      </c>
    </row>
    <row r="90" spans="1:9" s="4" customFormat="1" ht="19.5" customHeight="1" x14ac:dyDescent="0.2">
      <c r="A90" s="13" t="s">
        <v>59</v>
      </c>
      <c r="B90" s="14">
        <v>0</v>
      </c>
      <c r="C90" s="39">
        <v>0</v>
      </c>
      <c r="D90" s="39">
        <v>0</v>
      </c>
      <c r="E90" s="39">
        <v>0</v>
      </c>
      <c r="F90" s="48">
        <v>0</v>
      </c>
      <c r="G90" s="15">
        <v>0</v>
      </c>
      <c r="H90" s="72" t="e">
        <f t="shared" si="16"/>
        <v>#DIV/0!</v>
      </c>
      <c r="I90" s="72">
        <f>F90/F124*100</f>
        <v>0</v>
      </c>
    </row>
    <row r="91" spans="1:9" s="4" customFormat="1" ht="19.5" x14ac:dyDescent="0.2">
      <c r="A91" s="13" t="s">
        <v>120</v>
      </c>
      <c r="B91" s="14">
        <v>35070.355033512511</v>
      </c>
      <c r="C91" s="39">
        <v>28173.265644701041</v>
      </c>
      <c r="D91" s="39">
        <v>39588.53</v>
      </c>
      <c r="E91" s="39">
        <v>46084.02</v>
      </c>
      <c r="F91" s="48">
        <v>72768.72</v>
      </c>
      <c r="G91" s="15">
        <v>45000</v>
      </c>
      <c r="H91" s="72">
        <f t="shared" si="16"/>
        <v>157.90445364792396</v>
      </c>
      <c r="I91" s="72">
        <f>F91/F124*100</f>
        <v>1.4873377736273665</v>
      </c>
    </row>
    <row r="92" spans="1:9" s="4" customFormat="1" ht="10.5" x14ac:dyDescent="0.2">
      <c r="A92" s="13" t="s">
        <v>60</v>
      </c>
      <c r="B92" s="14">
        <v>248348.31641117524</v>
      </c>
      <c r="C92" s="39">
        <v>360386.75957263255</v>
      </c>
      <c r="D92" s="39">
        <v>370084.8</v>
      </c>
      <c r="E92" s="39">
        <v>332428.24</v>
      </c>
      <c r="F92" s="48">
        <v>509773.32</v>
      </c>
      <c r="G92" s="15">
        <v>325000</v>
      </c>
      <c r="H92" s="72">
        <f>(F92/E92)*100</f>
        <v>153.34837978867259</v>
      </c>
      <c r="I92" s="72">
        <f>F92/F124*100</f>
        <v>10.419382322836393</v>
      </c>
    </row>
    <row r="93" spans="1:9" s="4" customFormat="1" ht="19.5" x14ac:dyDescent="0.2">
      <c r="A93" s="13" t="s">
        <v>121</v>
      </c>
      <c r="B93" s="14">
        <v>56729.731236312953</v>
      </c>
      <c r="C93" s="39">
        <v>96472.697591081029</v>
      </c>
      <c r="D93" s="39">
        <v>166990.76</v>
      </c>
      <c r="E93" s="39">
        <v>217566.16</v>
      </c>
      <c r="F93" s="48">
        <v>242319.79</v>
      </c>
      <c r="G93" s="15">
        <v>200000</v>
      </c>
      <c r="H93" s="72">
        <f t="shared" si="16"/>
        <v>111.37751845231814</v>
      </c>
      <c r="I93" s="72">
        <f>F93/F124*100</f>
        <v>4.9528338132710186</v>
      </c>
    </row>
    <row r="94" spans="1:9" s="4" customFormat="1" ht="10.5" x14ac:dyDescent="0.2">
      <c r="A94" s="5" t="s">
        <v>61</v>
      </c>
      <c r="B94" s="11">
        <v>444181.85281040543</v>
      </c>
      <c r="C94" s="20">
        <f t="shared" ref="C94" si="29">SUM(C95:C97)</f>
        <v>389897.12256951357</v>
      </c>
      <c r="D94" s="20">
        <f t="shared" ref="D94" si="30">SUM(D95:D97)</f>
        <v>355759.97</v>
      </c>
      <c r="E94" s="20">
        <f t="shared" ref="E94" si="31">SUM(E95:E97)</f>
        <v>414300.31999999995</v>
      </c>
      <c r="F94" s="54">
        <f>SUM(F95:F97)</f>
        <v>477665.82</v>
      </c>
      <c r="G94" s="21">
        <f t="shared" ref="G94" si="32">SUM(G95:G97)</f>
        <v>426000</v>
      </c>
      <c r="H94" s="72">
        <f t="shared" si="16"/>
        <v>115.29458147654823</v>
      </c>
      <c r="I94" s="72">
        <f>F94/F124*100</f>
        <v>9.763129229931355</v>
      </c>
    </row>
    <row r="95" spans="1:9" s="4" customFormat="1" ht="19.5" x14ac:dyDescent="0.2">
      <c r="A95" s="13" t="s">
        <v>62</v>
      </c>
      <c r="B95" s="14">
        <v>0</v>
      </c>
      <c r="C95" s="39">
        <v>1612.9603822416882</v>
      </c>
      <c r="D95" s="39">
        <v>1582.06</v>
      </c>
      <c r="E95" s="39">
        <v>1720.06</v>
      </c>
      <c r="F95" s="48">
        <v>1789.06</v>
      </c>
      <c r="G95" s="15">
        <v>2000</v>
      </c>
      <c r="H95" s="72">
        <f t="shared" si="16"/>
        <v>104.01148797134985</v>
      </c>
      <c r="I95" s="72">
        <f>F95/F124*100</f>
        <v>3.6567037557975135E-2</v>
      </c>
    </row>
    <row r="96" spans="1:9" s="4" customFormat="1" ht="10.5" customHeight="1" x14ac:dyDescent="0.2">
      <c r="A96" s="13" t="s">
        <v>63</v>
      </c>
      <c r="B96" s="14">
        <v>262432.81704160862</v>
      </c>
      <c r="C96" s="39">
        <v>225056.77085407125</v>
      </c>
      <c r="D96" s="39">
        <v>217732.04</v>
      </c>
      <c r="E96" s="39">
        <v>280342.61</v>
      </c>
      <c r="F96" s="48">
        <v>353878.28</v>
      </c>
      <c r="G96" s="15">
        <v>272000</v>
      </c>
      <c r="H96" s="72">
        <f t="shared" si="16"/>
        <v>126.23064328323119</v>
      </c>
      <c r="I96" s="72">
        <f>F96/F124*100</f>
        <v>7.2330052405797689</v>
      </c>
    </row>
    <row r="97" spans="1:9" s="4" customFormat="1" ht="10.5" customHeight="1" x14ac:dyDescent="0.2">
      <c r="A97" s="13" t="s">
        <v>64</v>
      </c>
      <c r="B97" s="14">
        <v>181749.03576879686</v>
      </c>
      <c r="C97" s="39">
        <v>163227.39133320062</v>
      </c>
      <c r="D97" s="39">
        <v>136445.87</v>
      </c>
      <c r="E97" s="39">
        <v>132237.65</v>
      </c>
      <c r="F97" s="48">
        <v>121998.48</v>
      </c>
      <c r="G97" s="15">
        <v>152000</v>
      </c>
      <c r="H97" s="72">
        <f t="shared" si="16"/>
        <v>92.256993375184749</v>
      </c>
      <c r="I97" s="72">
        <f>F97/F124*100</f>
        <v>2.4935569517936114</v>
      </c>
    </row>
    <row r="98" spans="1:9" s="4" customFormat="1" ht="19.5" customHeight="1" x14ac:dyDescent="0.2">
      <c r="A98" s="5" t="s">
        <v>65</v>
      </c>
      <c r="B98" s="11">
        <v>303945.81724069285</v>
      </c>
      <c r="C98" s="20">
        <f t="shared" ref="C98" si="33">SUM(C99:C104)</f>
        <v>340826.97458358214</v>
      </c>
      <c r="D98" s="20">
        <f t="shared" ref="D98" si="34">SUM(D99:D104)</f>
        <v>445780.15</v>
      </c>
      <c r="E98" s="20">
        <f t="shared" ref="E98" si="35">SUM(E99:E104)</f>
        <v>435829.37</v>
      </c>
      <c r="F98" s="54">
        <f>SUM(F99:F104)</f>
        <v>468293.58</v>
      </c>
      <c r="G98" s="21">
        <f t="shared" ref="G98" si="36">SUM(G99:G104)</f>
        <v>422000</v>
      </c>
      <c r="H98" s="72">
        <f t="shared" si="16"/>
        <v>107.44883485020755</v>
      </c>
      <c r="I98" s="72">
        <f>F98/F124*100</f>
        <v>9.5715677104281784</v>
      </c>
    </row>
    <row r="99" spans="1:9" s="4" customFormat="1" ht="19.5" x14ac:dyDescent="0.2">
      <c r="A99" s="13" t="s">
        <v>86</v>
      </c>
      <c r="B99" s="14">
        <v>1143.5025549140619</v>
      </c>
      <c r="C99" s="39">
        <v>4421.7877762293447</v>
      </c>
      <c r="D99" s="39">
        <v>2328.79</v>
      </c>
      <c r="E99" s="39">
        <v>3945.8</v>
      </c>
      <c r="F99" s="48">
        <v>2088.5</v>
      </c>
      <c r="G99" s="15">
        <v>4000</v>
      </c>
      <c r="H99" s="72">
        <f t="shared" si="16"/>
        <v>52.929697399766837</v>
      </c>
      <c r="I99" s="72">
        <f>F99/F124*100</f>
        <v>4.2687365398494784E-2</v>
      </c>
    </row>
    <row r="100" spans="1:9" s="4" customFormat="1" ht="19.5" x14ac:dyDescent="0.2">
      <c r="A100" s="13" t="s">
        <v>122</v>
      </c>
      <c r="B100" s="14">
        <v>7681.465259804897</v>
      </c>
      <c r="C100" s="39">
        <v>13948.035038821421</v>
      </c>
      <c r="D100" s="39">
        <v>21673</v>
      </c>
      <c r="E100" s="39">
        <v>21054.799999999999</v>
      </c>
      <c r="F100" s="48">
        <v>20074.8</v>
      </c>
      <c r="G100" s="15">
        <v>22000</v>
      </c>
      <c r="H100" s="72">
        <f t="shared" si="16"/>
        <v>95.34547941562019</v>
      </c>
      <c r="I100" s="72">
        <f>F100/F124*100</f>
        <v>0.41031377682628828</v>
      </c>
    </row>
    <row r="101" spans="1:9" s="4" customFormat="1" ht="10.5" x14ac:dyDescent="0.2">
      <c r="A101" s="13" t="s">
        <v>66</v>
      </c>
      <c r="B101" s="14">
        <v>108893.82706218063</v>
      </c>
      <c r="C101" s="39">
        <v>116532.37242020041</v>
      </c>
      <c r="D101" s="39">
        <v>133037.17000000001</v>
      </c>
      <c r="E101" s="39">
        <v>136141.45000000001</v>
      </c>
      <c r="F101" s="48">
        <v>143250.46</v>
      </c>
      <c r="G101" s="15">
        <v>135000</v>
      </c>
      <c r="H101" s="72">
        <f t="shared" si="16"/>
        <v>105.22178219785377</v>
      </c>
      <c r="I101" s="72">
        <f>F101/F124*100</f>
        <v>2.9279314002980419</v>
      </c>
    </row>
    <row r="102" spans="1:9" s="4" customFormat="1" ht="19.5" x14ac:dyDescent="0.2">
      <c r="A102" s="13" t="s">
        <v>123</v>
      </c>
      <c r="B102" s="14">
        <v>3708.369500298626</v>
      </c>
      <c r="C102" s="39">
        <v>8857.2619284624052</v>
      </c>
      <c r="D102" s="39">
        <v>4066.99</v>
      </c>
      <c r="E102" s="39">
        <v>12179.93</v>
      </c>
      <c r="F102" s="48">
        <v>4474.92</v>
      </c>
      <c r="G102" s="15">
        <v>8000</v>
      </c>
      <c r="H102" s="72">
        <f t="shared" si="16"/>
        <v>36.740112627905084</v>
      </c>
      <c r="I102" s="72">
        <f>F102/F124*100</f>
        <v>9.1463990983496418E-2</v>
      </c>
    </row>
    <row r="103" spans="1:9" s="4" customFormat="1" ht="19.5" x14ac:dyDescent="0.2">
      <c r="A103" s="13" t="s">
        <v>124</v>
      </c>
      <c r="B103" s="14">
        <v>2195.091910544827</v>
      </c>
      <c r="C103" s="39">
        <v>11116.593005507995</v>
      </c>
      <c r="D103" s="39">
        <v>6781.79</v>
      </c>
      <c r="E103" s="39">
        <v>2933</v>
      </c>
      <c r="F103" s="48">
        <v>5500</v>
      </c>
      <c r="G103" s="15">
        <v>3000</v>
      </c>
      <c r="H103" s="72">
        <f t="shared" si="16"/>
        <v>187.52130923968633</v>
      </c>
      <c r="I103" s="72">
        <f>F103/F124*100</f>
        <v>0.11241585333575356</v>
      </c>
    </row>
    <row r="104" spans="1:9" s="4" customFormat="1" ht="10.5" x14ac:dyDescent="0.2">
      <c r="A104" s="13" t="s">
        <v>94</v>
      </c>
      <c r="B104" s="14">
        <v>180323.56095294977</v>
      </c>
      <c r="C104" s="39">
        <v>185950.9244143606</v>
      </c>
      <c r="D104" s="39">
        <v>277892.40999999997</v>
      </c>
      <c r="E104" s="39">
        <v>259574.39</v>
      </c>
      <c r="F104" s="48">
        <v>292904.90000000002</v>
      </c>
      <c r="G104" s="15">
        <v>250000</v>
      </c>
      <c r="H104" s="72">
        <f t="shared" si="16"/>
        <v>112.84044623970802</v>
      </c>
      <c r="I104" s="72">
        <f>F104/F124*100</f>
        <v>5.9867553235861024</v>
      </c>
    </row>
    <row r="105" spans="1:9" s="4" customFormat="1" ht="19.5" x14ac:dyDescent="0.2">
      <c r="A105" s="5" t="s">
        <v>67</v>
      </c>
      <c r="B105" s="11">
        <v>27550.881943061911</v>
      </c>
      <c r="C105" s="20">
        <f t="shared" ref="C105" si="37">SUM(C106:C111)</f>
        <v>96083.007498838677</v>
      </c>
      <c r="D105" s="20">
        <f t="shared" ref="D105" si="38">SUM(D106:D111)</f>
        <v>35548.74</v>
      </c>
      <c r="E105" s="20">
        <f t="shared" ref="E105" si="39">SUM(E106:E111)</f>
        <v>44550.15</v>
      </c>
      <c r="F105" s="54">
        <f>SUM(F106:F111)</f>
        <v>49466.33</v>
      </c>
      <c r="G105" s="21">
        <f t="shared" ref="G105" si="40">SUM(G106:G111)</f>
        <v>40000</v>
      </c>
      <c r="H105" s="72">
        <f t="shared" si="16"/>
        <v>111.03515925311139</v>
      </c>
      <c r="I105" s="72">
        <f>F105/F124*100</f>
        <v>1.0110544906069066</v>
      </c>
    </row>
    <row r="106" spans="1:9" s="4" customFormat="1" ht="10.5" x14ac:dyDescent="0.2">
      <c r="A106" s="13" t="s">
        <v>68</v>
      </c>
      <c r="B106" s="14">
        <v>3231.138098082155</v>
      </c>
      <c r="C106" s="39">
        <v>7177.9534142942466</v>
      </c>
      <c r="D106" s="39">
        <v>6473.4</v>
      </c>
      <c r="E106" s="39">
        <v>5344.72</v>
      </c>
      <c r="F106" s="48">
        <v>5108.59</v>
      </c>
      <c r="G106" s="15">
        <v>3000</v>
      </c>
      <c r="H106" s="72">
        <f t="shared" si="16"/>
        <v>95.58199494080138</v>
      </c>
      <c r="I106" s="72">
        <f>F106/F124*100</f>
        <v>0.10441572803499949</v>
      </c>
    </row>
    <row r="107" spans="1:9" s="4" customFormat="1" ht="19.5" customHeight="1" x14ac:dyDescent="0.2">
      <c r="A107" s="13" t="s">
        <v>125</v>
      </c>
      <c r="B107" s="14">
        <v>3690.5833167429823</v>
      </c>
      <c r="C107" s="39">
        <v>3294.7747030327159</v>
      </c>
      <c r="D107" s="39">
        <v>3285.14</v>
      </c>
      <c r="E107" s="39">
        <v>2672.41</v>
      </c>
      <c r="F107" s="48">
        <v>2928.84</v>
      </c>
      <c r="G107" s="15">
        <v>3000</v>
      </c>
      <c r="H107" s="72">
        <f t="shared" si="16"/>
        <v>109.59545878065117</v>
      </c>
      <c r="I107" s="72">
        <f>F107/F124*100</f>
        <v>5.9863281433434265E-2</v>
      </c>
    </row>
    <row r="108" spans="1:9" s="4" customFormat="1" ht="10.5" x14ac:dyDescent="0.2">
      <c r="A108" s="13" t="s">
        <v>69</v>
      </c>
      <c r="B108" s="14">
        <v>422.14081889972789</v>
      </c>
      <c r="C108" s="39">
        <v>806.28973389076907</v>
      </c>
      <c r="D108" s="39">
        <v>949.01</v>
      </c>
      <c r="E108" s="39">
        <v>1421.83</v>
      </c>
      <c r="F108" s="48">
        <v>448.64</v>
      </c>
      <c r="G108" s="15">
        <v>2000</v>
      </c>
      <c r="H108" s="72">
        <f>(F108/E108)*100</f>
        <v>31.553701919357447</v>
      </c>
      <c r="I108" s="72">
        <f>F108/F124*100</f>
        <v>9.1698633528277222E-3</v>
      </c>
    </row>
    <row r="109" spans="1:9" s="4" customFormat="1" ht="10.5" x14ac:dyDescent="0.2">
      <c r="A109" s="13" t="s">
        <v>70</v>
      </c>
      <c r="B109" s="14">
        <v>2437.3787245338112</v>
      </c>
      <c r="C109" s="39">
        <v>2887.343552989581</v>
      </c>
      <c r="D109" s="39">
        <v>2516.4899999999998</v>
      </c>
      <c r="E109" s="39">
        <v>2789.26</v>
      </c>
      <c r="F109" s="48">
        <v>5754.94</v>
      </c>
      <c r="G109" s="15">
        <v>2000</v>
      </c>
      <c r="H109" s="72">
        <f t="shared" si="16"/>
        <v>206.32497508299687</v>
      </c>
      <c r="I109" s="72">
        <f>F109/F124*100</f>
        <v>0.11762663472655664</v>
      </c>
    </row>
    <row r="110" spans="1:9" s="4" customFormat="1" ht="19.5" x14ac:dyDescent="0.2">
      <c r="A110" s="13" t="s">
        <v>99</v>
      </c>
      <c r="B110" s="14">
        <v>15670.953613378459</v>
      </c>
      <c r="C110" s="39">
        <v>66543.217200875966</v>
      </c>
      <c r="D110" s="39">
        <v>0</v>
      </c>
      <c r="E110" s="39">
        <v>0</v>
      </c>
      <c r="F110" s="48">
        <v>0</v>
      </c>
      <c r="G110" s="15">
        <v>0</v>
      </c>
      <c r="H110" s="72">
        <v>0</v>
      </c>
      <c r="I110" s="72">
        <f>F110/F124*100</f>
        <v>0</v>
      </c>
    </row>
    <row r="111" spans="1:9" s="4" customFormat="1" ht="19.5" customHeight="1" x14ac:dyDescent="0.2">
      <c r="A111" s="13" t="s">
        <v>126</v>
      </c>
      <c r="B111" s="14">
        <v>2098.687371424779</v>
      </c>
      <c r="C111" s="39">
        <v>15373.428893755392</v>
      </c>
      <c r="D111" s="39">
        <v>22324.7</v>
      </c>
      <c r="E111" s="39">
        <v>32321.93</v>
      </c>
      <c r="F111" s="48">
        <v>35225.32</v>
      </c>
      <c r="G111" s="15">
        <v>30000</v>
      </c>
      <c r="H111" s="72">
        <f t="shared" si="16"/>
        <v>108.98272473209364</v>
      </c>
      <c r="I111" s="72">
        <f>F111/F124*100</f>
        <v>0.71997898305908836</v>
      </c>
    </row>
    <row r="112" spans="1:9" s="4" customFormat="1" ht="10.5" customHeight="1" x14ac:dyDescent="0.2">
      <c r="A112" s="5" t="s">
        <v>71</v>
      </c>
      <c r="B112" s="11">
        <v>1164346.8538058263</v>
      </c>
      <c r="C112" s="20">
        <f t="shared" ref="C112" si="41">SUM(C113:C114)</f>
        <v>1314224.3148185015</v>
      </c>
      <c r="D112" s="20">
        <f t="shared" ref="D112" si="42">SUM(D113:D114)</f>
        <v>1490012.5</v>
      </c>
      <c r="E112" s="20">
        <f t="shared" ref="E112" si="43">SUM(E113:E114)</f>
        <v>1834904.95</v>
      </c>
      <c r="F112" s="54">
        <f>SUM(F113:F114)</f>
        <v>2064410.08</v>
      </c>
      <c r="G112" s="21">
        <f t="shared" ref="G112" si="44">SUM(G113:G114)</f>
        <v>1747000</v>
      </c>
      <c r="H112" s="72">
        <f t="shared" si="16"/>
        <v>112.50773943358756</v>
      </c>
      <c r="I112" s="72">
        <f>F112/F124*100</f>
        <v>42.194985596023862</v>
      </c>
    </row>
    <row r="113" spans="1:9" s="4" customFormat="1" ht="10.5" customHeight="1" x14ac:dyDescent="0.2">
      <c r="A113" s="13" t="s">
        <v>72</v>
      </c>
      <c r="B113" s="14">
        <v>1007625.8398035702</v>
      </c>
      <c r="C113" s="39">
        <v>1137988.0841462605</v>
      </c>
      <c r="D113" s="39">
        <v>1294249.01</v>
      </c>
      <c r="E113" s="39">
        <v>1588750.78</v>
      </c>
      <c r="F113" s="48">
        <v>1791891.81</v>
      </c>
      <c r="G113" s="15">
        <v>1511000</v>
      </c>
      <c r="H113" s="72">
        <f t="shared" si="16"/>
        <v>112.78621118914573</v>
      </c>
      <c r="I113" s="72">
        <f>F113/F124*100</f>
        <v>36.624917619363266</v>
      </c>
    </row>
    <row r="114" spans="1:9" s="4" customFormat="1" ht="10.5" customHeight="1" x14ac:dyDescent="0.2">
      <c r="A114" s="13" t="s">
        <v>73</v>
      </c>
      <c r="B114" s="14">
        <v>156721.01400225627</v>
      </c>
      <c r="C114" s="39">
        <v>176236.23067224101</v>
      </c>
      <c r="D114" s="39">
        <v>195763.49</v>
      </c>
      <c r="E114" s="39">
        <v>246154.17</v>
      </c>
      <c r="F114" s="48">
        <v>272518.27</v>
      </c>
      <c r="G114" s="15">
        <v>236000</v>
      </c>
      <c r="H114" s="72">
        <f t="shared" si="16"/>
        <v>110.71040153412798</v>
      </c>
      <c r="I114" s="72">
        <f>F114/F124*100</f>
        <v>5.5700679766605976</v>
      </c>
    </row>
    <row r="115" spans="1:9" s="4" customFormat="1" ht="10.5" customHeight="1" x14ac:dyDescent="0.2">
      <c r="A115" s="5" t="s">
        <v>74</v>
      </c>
      <c r="B115" s="11">
        <v>49871.321255557763</v>
      </c>
      <c r="C115" s="20">
        <f t="shared" ref="C115" si="45">SUM(C116:C118)</f>
        <v>61619.907094034112</v>
      </c>
      <c r="D115" s="20">
        <f t="shared" ref="D115" si="46">SUM(D116:D118)</f>
        <v>47653.56</v>
      </c>
      <c r="E115" s="20">
        <f>SUM(E116:E118)</f>
        <v>65829.66</v>
      </c>
      <c r="F115" s="54">
        <f>SUM(F116:F118)</f>
        <v>74323.490000000005</v>
      </c>
      <c r="G115" s="21">
        <f t="shared" ref="G115" si="47">SUM(G116:G118)</f>
        <v>59100</v>
      </c>
      <c r="H115" s="72">
        <f t="shared" si="16"/>
        <v>112.90274019340218</v>
      </c>
      <c r="I115" s="72">
        <f>F115/F124*100</f>
        <v>1.5191161002256992</v>
      </c>
    </row>
    <row r="116" spans="1:9" s="4" customFormat="1" ht="19.5" x14ac:dyDescent="0.2">
      <c r="A116" s="13" t="s">
        <v>127</v>
      </c>
      <c r="B116" s="14">
        <v>33807.69659565996</v>
      </c>
      <c r="C116" s="39">
        <v>24348.576547879751</v>
      </c>
      <c r="D116" s="39">
        <v>45496.17</v>
      </c>
      <c r="E116" s="39">
        <v>64959.05</v>
      </c>
      <c r="F116" s="48">
        <v>74228.960000000006</v>
      </c>
      <c r="G116" s="15">
        <v>57000</v>
      </c>
      <c r="H116" s="72">
        <f t="shared" si="16"/>
        <v>114.27039034591793</v>
      </c>
      <c r="I116" s="72">
        <f>F116/F124*100</f>
        <v>1.5171839782955487</v>
      </c>
    </row>
    <row r="117" spans="1:9" s="4" customFormat="1" ht="10.5" customHeight="1" x14ac:dyDescent="0.2">
      <c r="A117" s="13" t="s">
        <v>75</v>
      </c>
      <c r="B117" s="14">
        <v>15.908155816577079</v>
      </c>
      <c r="C117" s="39">
        <v>1903.5370628442497</v>
      </c>
      <c r="D117" s="39">
        <v>0</v>
      </c>
      <c r="E117" s="39">
        <v>60.58</v>
      </c>
      <c r="F117" s="48">
        <v>0</v>
      </c>
      <c r="G117" s="15">
        <v>100</v>
      </c>
      <c r="H117" s="72">
        <f t="shared" si="16"/>
        <v>0</v>
      </c>
      <c r="I117" s="72">
        <f>F117/F124*100</f>
        <v>0</v>
      </c>
    </row>
    <row r="118" spans="1:9" s="4" customFormat="1" ht="10.5" customHeight="1" x14ac:dyDescent="0.2">
      <c r="A118" s="13" t="s">
        <v>76</v>
      </c>
      <c r="B118" s="14">
        <v>16047.716504081225</v>
      </c>
      <c r="C118" s="39">
        <v>35367.79348331011</v>
      </c>
      <c r="D118" s="39">
        <v>2157.39</v>
      </c>
      <c r="E118" s="39">
        <v>810.03</v>
      </c>
      <c r="F118" s="48">
        <v>94.53</v>
      </c>
      <c r="G118" s="15">
        <v>2000</v>
      </c>
      <c r="H118" s="72">
        <f t="shared" si="16"/>
        <v>11.669938150438872</v>
      </c>
      <c r="I118" s="72">
        <f>F118/F124*100</f>
        <v>1.932121930150688E-3</v>
      </c>
    </row>
    <row r="119" spans="1:9" s="4" customFormat="1" ht="19.5" customHeight="1" x14ac:dyDescent="0.2">
      <c r="A119" s="5" t="s">
        <v>128</v>
      </c>
      <c r="B119" s="11">
        <v>76965.209370230266</v>
      </c>
      <c r="C119" s="41">
        <v>39041.028601765211</v>
      </c>
      <c r="D119" s="41">
        <v>16215.19</v>
      </c>
      <c r="E119" s="41">
        <v>23649.06</v>
      </c>
      <c r="F119" s="50">
        <v>138.56</v>
      </c>
      <c r="G119" s="22">
        <v>5000</v>
      </c>
      <c r="H119" s="72">
        <f t="shared" si="16"/>
        <v>0.58590066581927558</v>
      </c>
      <c r="I119" s="72">
        <f>F119/F124*100</f>
        <v>2.8320619342185479E-3</v>
      </c>
    </row>
    <row r="120" spans="1:9" s="4" customFormat="1" ht="19.5" customHeight="1" x14ac:dyDescent="0.2">
      <c r="A120" s="5" t="s">
        <v>77</v>
      </c>
      <c r="B120" s="11">
        <v>0</v>
      </c>
      <c r="C120" s="41">
        <v>0</v>
      </c>
      <c r="D120" s="41">
        <v>0</v>
      </c>
      <c r="E120" s="41">
        <v>0</v>
      </c>
      <c r="F120" s="50">
        <v>0</v>
      </c>
      <c r="G120" s="22">
        <v>0</v>
      </c>
      <c r="H120" s="72">
        <v>0</v>
      </c>
      <c r="I120" s="72">
        <f>F120/F124*100</f>
        <v>0</v>
      </c>
    </row>
    <row r="121" spans="1:9" s="4" customFormat="1" ht="19.5" x14ac:dyDescent="0.2">
      <c r="A121" s="5" t="s">
        <v>129</v>
      </c>
      <c r="B121" s="11">
        <v>8009.7086734355298</v>
      </c>
      <c r="C121" s="41">
        <v>15831.784458159134</v>
      </c>
      <c r="D121" s="41">
        <v>15869.76</v>
      </c>
      <c r="E121" s="41">
        <v>35880.76</v>
      </c>
      <c r="F121" s="50">
        <v>64777</v>
      </c>
      <c r="G121" s="22">
        <v>15000</v>
      </c>
      <c r="H121" s="72">
        <f t="shared" si="16"/>
        <v>180.53408010309701</v>
      </c>
      <c r="I121" s="72">
        <f>F121/F124*100</f>
        <v>1.3239930420963832</v>
      </c>
    </row>
    <row r="122" spans="1:9" s="4" customFormat="1" ht="19.5" x14ac:dyDescent="0.2">
      <c r="A122" s="5" t="s">
        <v>78</v>
      </c>
      <c r="B122" s="11">
        <v>46235.787378060915</v>
      </c>
      <c r="C122" s="41">
        <v>61950.384232530356</v>
      </c>
      <c r="D122" s="41">
        <v>58607.91</v>
      </c>
      <c r="E122" s="41">
        <v>70460.84</v>
      </c>
      <c r="F122" s="50">
        <v>77050.75</v>
      </c>
      <c r="G122" s="22">
        <v>57000</v>
      </c>
      <c r="H122" s="72">
        <f t="shared" si="16"/>
        <v>109.35258506710963</v>
      </c>
      <c r="I122" s="72">
        <f>F122/F124*100</f>
        <v>1.5748592384381477</v>
      </c>
    </row>
    <row r="123" spans="1:9" s="4" customFormat="1" ht="19.5" customHeight="1" x14ac:dyDescent="0.2">
      <c r="A123" s="5" t="s">
        <v>79</v>
      </c>
      <c r="B123" s="11">
        <v>46942.869467117918</v>
      </c>
      <c r="C123" s="41">
        <v>71453.581524985071</v>
      </c>
      <c r="D123" s="41">
        <v>62418.18</v>
      </c>
      <c r="E123" s="41">
        <v>41781.47</v>
      </c>
      <c r="F123" s="50">
        <v>34689.89</v>
      </c>
      <c r="G123" s="22">
        <v>37000</v>
      </c>
      <c r="H123" s="72">
        <f t="shared" si="16"/>
        <v>83.026973440618519</v>
      </c>
      <c r="I123" s="72">
        <f>F123/F124*100</f>
        <v>0.7090351975406225</v>
      </c>
    </row>
    <row r="124" spans="1:9" s="4" customFormat="1" ht="10.5" customHeight="1" x14ac:dyDescent="0.2">
      <c r="A124" s="30" t="s">
        <v>80</v>
      </c>
      <c r="B124" s="23">
        <v>2958554.0712721478</v>
      </c>
      <c r="C124" s="23">
        <f t="shared" ref="C124" si="48">SUM(C63+C70+C74+C77+C94+C98+C105+C112+C115+C119+C120+C121+C122+C123)</f>
        <v>3512897.328289866</v>
      </c>
      <c r="D124" s="23">
        <f t="shared" ref="D124" si="49">SUM(D63+D70+D74+D77+D94+D98+D105+D112+D115+D119+D120+D121+D122+D123)</f>
        <v>3861957.4600000004</v>
      </c>
      <c r="E124" s="23">
        <f t="shared" ref="E124:G124" si="50">SUM(E63+E70+E74+E77+E94+E98+E105+E112+E115+E119+E120+E121+E122+E123)</f>
        <v>4328696.09</v>
      </c>
      <c r="F124" s="55">
        <f t="shared" si="50"/>
        <v>4892548.3699999992</v>
      </c>
      <c r="G124" s="24">
        <f t="shared" si="50"/>
        <v>4178600</v>
      </c>
      <c r="H124" s="72">
        <f t="shared" si="16"/>
        <v>113.0259151549722</v>
      </c>
      <c r="I124" s="72">
        <f>F124/F124*100</f>
        <v>100</v>
      </c>
    </row>
    <row r="125" spans="1:9" s="4" customFormat="1" ht="19.5" customHeight="1" x14ac:dyDescent="0.2">
      <c r="A125" s="28" t="s">
        <v>131</v>
      </c>
      <c r="B125" s="19"/>
      <c r="C125" s="19" t="s">
        <v>0</v>
      </c>
      <c r="D125" s="19" t="s">
        <v>0</v>
      </c>
      <c r="E125" s="19" t="s">
        <v>0</v>
      </c>
      <c r="F125" s="56"/>
      <c r="G125" s="25"/>
      <c r="H125" s="69"/>
      <c r="I125" s="75"/>
    </row>
    <row r="126" spans="1:9" s="4" customFormat="1" ht="21.75" customHeight="1" x14ac:dyDescent="0.2">
      <c r="A126" s="5" t="s">
        <v>1</v>
      </c>
      <c r="B126" s="6" t="s">
        <v>100</v>
      </c>
      <c r="C126" s="6" t="s">
        <v>101</v>
      </c>
      <c r="D126" s="65" t="s">
        <v>104</v>
      </c>
      <c r="E126" s="65" t="s">
        <v>105</v>
      </c>
      <c r="F126" s="45" t="s">
        <v>111</v>
      </c>
      <c r="G126" s="7" t="s">
        <v>130</v>
      </c>
      <c r="H126" s="70" t="s">
        <v>112</v>
      </c>
      <c r="I126" s="70" t="s">
        <v>0</v>
      </c>
    </row>
    <row r="127" spans="1:9" s="4" customFormat="1" ht="10.5" x14ac:dyDescent="0.2">
      <c r="A127" s="8"/>
      <c r="B127" s="9">
        <v>16</v>
      </c>
      <c r="C127" s="9">
        <v>17</v>
      </c>
      <c r="D127" s="9">
        <v>18</v>
      </c>
      <c r="E127" s="9">
        <v>18</v>
      </c>
      <c r="F127" s="46"/>
      <c r="G127" s="10">
        <v>19</v>
      </c>
      <c r="H127" s="71">
        <v>20</v>
      </c>
      <c r="I127" s="71">
        <v>21</v>
      </c>
    </row>
    <row r="128" spans="1:9" s="4" customFormat="1" ht="10.5" customHeight="1" x14ac:dyDescent="0.2">
      <c r="A128" s="29" t="s">
        <v>81</v>
      </c>
      <c r="B128" s="11">
        <v>2977333.3957130536</v>
      </c>
      <c r="C128" s="43">
        <f>C58</f>
        <v>3516357.0774437585</v>
      </c>
      <c r="D128" s="43">
        <f>D58</f>
        <v>3865004.19</v>
      </c>
      <c r="E128" s="43">
        <f>E58</f>
        <v>4364941.45</v>
      </c>
      <c r="F128" s="57">
        <f>F58</f>
        <v>4901345.3200000012</v>
      </c>
      <c r="G128" s="26">
        <f>G58</f>
        <v>4182650</v>
      </c>
      <c r="H128" s="76">
        <f>(F128/E128)*100</f>
        <v>112.28891329115081</v>
      </c>
      <c r="I128" s="76" t="s">
        <v>0</v>
      </c>
    </row>
    <row r="129" spans="1:133" s="4" customFormat="1" ht="10.5" customHeight="1" x14ac:dyDescent="0.2">
      <c r="A129" s="29" t="s">
        <v>82</v>
      </c>
      <c r="B129" s="11">
        <v>2966563.7799455831</v>
      </c>
      <c r="C129" s="43">
        <f>C124</f>
        <v>3512897.328289866</v>
      </c>
      <c r="D129" s="43">
        <f>D124</f>
        <v>3861957.4600000004</v>
      </c>
      <c r="E129" s="43">
        <f>E124</f>
        <v>4328696.09</v>
      </c>
      <c r="F129" s="57">
        <f>F124</f>
        <v>4892548.3699999992</v>
      </c>
      <c r="G129" s="26">
        <f>G124</f>
        <v>4178600</v>
      </c>
      <c r="H129" s="76">
        <f t="shared" ref="H129:H130" si="51">(F129/E129)*100</f>
        <v>113.0259151549722</v>
      </c>
      <c r="I129" s="76" t="s">
        <v>0</v>
      </c>
    </row>
    <row r="130" spans="1:133" s="4" customFormat="1" ht="10.5" customHeight="1" x14ac:dyDescent="0.2">
      <c r="A130" s="30" t="s">
        <v>83</v>
      </c>
      <c r="B130" s="23">
        <v>10769.615767470561</v>
      </c>
      <c r="C130" s="23">
        <f t="shared" ref="C130" si="52">SUM(C128-C129)</f>
        <v>3459.7491538925096</v>
      </c>
      <c r="D130" s="23">
        <f t="shared" ref="D130" si="53">SUM(D128-D129)</f>
        <v>3046.7299999995157</v>
      </c>
      <c r="E130" s="23">
        <f t="shared" ref="E130:F130" si="54">SUM(E128-E129)</f>
        <v>36245.360000000335</v>
      </c>
      <c r="F130" s="55">
        <f t="shared" si="54"/>
        <v>8796.9500000020489</v>
      </c>
      <c r="G130" s="24">
        <f t="shared" ref="G130" si="55">SUM(G128-G129)</f>
        <v>4050</v>
      </c>
      <c r="H130" s="76">
        <f t="shared" si="51"/>
        <v>24.27055490689558</v>
      </c>
      <c r="I130" s="77" t="s">
        <v>0</v>
      </c>
    </row>
    <row r="131" spans="1:133" s="64" customFormat="1" ht="12.75" x14ac:dyDescent="0.2">
      <c r="A131" s="66" t="s">
        <v>110</v>
      </c>
      <c r="B131" s="59"/>
      <c r="C131" s="60"/>
      <c r="D131" s="61"/>
      <c r="E131" s="61"/>
      <c r="F131" s="61"/>
      <c r="G131" s="62"/>
      <c r="H131" s="78"/>
      <c r="I131" s="79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  <c r="BP131" s="63"/>
      <c r="BQ131" s="63"/>
      <c r="BR131" s="63"/>
      <c r="BS131" s="63"/>
      <c r="BT131" s="63"/>
      <c r="BU131" s="63"/>
      <c r="BV131" s="63"/>
      <c r="BW131" s="63"/>
      <c r="BX131" s="63"/>
      <c r="BY131" s="63"/>
      <c r="BZ131" s="63"/>
      <c r="CA131" s="63"/>
      <c r="CB131" s="63"/>
      <c r="CC131" s="63"/>
      <c r="CD131" s="63"/>
      <c r="CE131" s="63"/>
      <c r="CF131" s="63"/>
      <c r="CG131" s="63"/>
      <c r="CH131" s="63"/>
      <c r="CI131" s="63"/>
      <c r="CJ131" s="63"/>
      <c r="CK131" s="63"/>
      <c r="CL131" s="63"/>
      <c r="CM131" s="63"/>
      <c r="CN131" s="63"/>
      <c r="CO131" s="63"/>
      <c r="CP131" s="63"/>
      <c r="CQ131" s="63"/>
      <c r="CR131" s="63"/>
      <c r="CS131" s="63"/>
      <c r="CT131" s="63"/>
      <c r="CU131" s="63"/>
      <c r="CV131" s="63"/>
      <c r="CW131" s="63"/>
      <c r="CX131" s="63"/>
      <c r="CY131" s="63"/>
      <c r="CZ131" s="63"/>
      <c r="DA131" s="63"/>
      <c r="DB131" s="63"/>
      <c r="DC131" s="63"/>
      <c r="DD131" s="63"/>
      <c r="DE131" s="63"/>
      <c r="DF131" s="63"/>
      <c r="DG131" s="63"/>
      <c r="DH131" s="63"/>
      <c r="DI131" s="63"/>
      <c r="DJ131" s="63"/>
      <c r="DK131" s="63"/>
      <c r="DL131" s="63"/>
      <c r="DM131" s="63"/>
      <c r="DN131" s="63"/>
      <c r="DO131" s="63"/>
      <c r="DP131" s="63"/>
      <c r="DQ131" s="63"/>
      <c r="DR131" s="63"/>
      <c r="DS131" s="63"/>
      <c r="DT131" s="63"/>
      <c r="DU131" s="63"/>
      <c r="DV131" s="63"/>
      <c r="DW131" s="63"/>
      <c r="DX131" s="63"/>
      <c r="DY131" s="63"/>
      <c r="DZ131" s="63"/>
      <c r="EA131" s="63"/>
      <c r="EB131" s="63"/>
    </row>
    <row r="132" spans="1:133" s="64" customFormat="1" ht="14.25" customHeight="1" x14ac:dyDescent="0.2">
      <c r="A132" s="66" t="s">
        <v>109</v>
      </c>
      <c r="B132" s="59"/>
      <c r="C132" s="60"/>
      <c r="D132" s="61"/>
      <c r="E132" s="61"/>
      <c r="F132" s="61"/>
      <c r="G132" s="60"/>
      <c r="H132" s="80"/>
      <c r="I132" s="78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3"/>
      <c r="CQ132" s="63"/>
      <c r="CR132" s="63"/>
      <c r="CS132" s="63"/>
      <c r="CT132" s="63"/>
      <c r="CU132" s="63"/>
      <c r="CV132" s="63"/>
      <c r="CW132" s="63"/>
      <c r="CX132" s="63"/>
      <c r="CY132" s="63"/>
      <c r="CZ132" s="63"/>
      <c r="DA132" s="63"/>
      <c r="DB132" s="63"/>
      <c r="DC132" s="63"/>
      <c r="DD132" s="63"/>
      <c r="DE132" s="63"/>
      <c r="DF132" s="63"/>
      <c r="DG132" s="63"/>
      <c r="DH132" s="63"/>
      <c r="DI132" s="63"/>
      <c r="DJ132" s="63"/>
      <c r="DK132" s="63"/>
      <c r="DL132" s="63"/>
      <c r="DM132" s="63"/>
      <c r="DN132" s="63"/>
      <c r="DO132" s="63"/>
      <c r="DP132" s="63"/>
      <c r="DQ132" s="63"/>
      <c r="DR132" s="63"/>
      <c r="DS132" s="63"/>
      <c r="DT132" s="63"/>
      <c r="DU132" s="63"/>
      <c r="DV132" s="63"/>
      <c r="DW132" s="63"/>
      <c r="DX132" s="63"/>
      <c r="DY132" s="63"/>
      <c r="DZ132" s="63"/>
      <c r="EA132" s="63"/>
      <c r="EB132" s="63"/>
      <c r="EC132" s="63"/>
    </row>
    <row r="133" spans="1:133" s="64" customFormat="1" ht="12.75" x14ac:dyDescent="0.2">
      <c r="A133" s="67"/>
      <c r="B133" s="59"/>
      <c r="C133" s="60"/>
      <c r="D133" s="61"/>
      <c r="E133" s="61"/>
      <c r="F133" s="61"/>
      <c r="G133" s="60"/>
      <c r="H133" s="80"/>
      <c r="I133" s="78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3"/>
      <c r="BY133" s="63"/>
      <c r="BZ133" s="63"/>
      <c r="CA133" s="63"/>
      <c r="CB133" s="63"/>
      <c r="CC133" s="63"/>
      <c r="CD133" s="63"/>
      <c r="CE133" s="63"/>
      <c r="CF133" s="63"/>
      <c r="CG133" s="63"/>
      <c r="CH133" s="63"/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/>
      <c r="EB133" s="63"/>
      <c r="EC133" s="63"/>
    </row>
  </sheetData>
  <mergeCells count="1">
    <mergeCell ref="A1:I1"/>
  </mergeCells>
  <pageMargins left="0" right="0" top="0" bottom="0" header="0" footer="0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Win8.1</dc:creator>
  <cp:lastModifiedBy>Korisnik</cp:lastModifiedBy>
  <cp:lastPrinted>2026-03-06T11:37:53Z</cp:lastPrinted>
  <dcterms:created xsi:type="dcterms:W3CDTF">2016-03-07T07:47:39Z</dcterms:created>
  <dcterms:modified xsi:type="dcterms:W3CDTF">2026-03-26T09:24:21Z</dcterms:modified>
</cp:coreProperties>
</file>